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'Лист1'!$A$1:$N$128</definedName>
  </definedNames>
  <calcPr fullCalcOnLoad="1"/>
</workbook>
</file>

<file path=xl/sharedStrings.xml><?xml version="1.0" encoding="utf-8"?>
<sst xmlns="http://schemas.openxmlformats.org/spreadsheetml/2006/main" count="89" uniqueCount="83">
  <si>
    <t>Процент проявления</t>
  </si>
  <si>
    <t xml:space="preserve">Коэффициент </t>
  </si>
  <si>
    <t>Н/25</t>
  </si>
  <si>
    <t xml:space="preserve">Процентная надбавка к </t>
  </si>
  <si>
    <t>Волгоградской области</t>
  </si>
  <si>
    <t>Тарифная ставка</t>
  </si>
  <si>
    <t>i</t>
  </si>
  <si>
    <t>(∑Pj%)</t>
  </si>
  <si>
    <t xml:space="preserve">тарифной ставке учителя </t>
  </si>
  <si>
    <t>Ki%</t>
  </si>
  <si>
    <t xml:space="preserve">Общие сведения </t>
  </si>
  <si>
    <t>Наименование</t>
  </si>
  <si>
    <t>Обозначение</t>
  </si>
  <si>
    <t xml:space="preserve">Параметр </t>
  </si>
  <si>
    <t>оклад</t>
  </si>
  <si>
    <t>Должн.</t>
  </si>
  <si>
    <t>Стимул.</t>
  </si>
  <si>
    <t>надбавка</t>
  </si>
  <si>
    <t xml:space="preserve">Средн.наполняемость класса    </t>
  </si>
  <si>
    <t>Проц. выборки при анк. родителей</t>
  </si>
  <si>
    <t>Проц.выборки при анк. учителей</t>
  </si>
  <si>
    <t>Надб.к окладу  директора</t>
  </si>
  <si>
    <t>Прим.</t>
  </si>
  <si>
    <t>Степень удовлет. учителей</t>
  </si>
  <si>
    <t xml:space="preserve">Сред.процент. надбавка по ОУ </t>
  </si>
  <si>
    <t>Степень удовлет. родителей</t>
  </si>
  <si>
    <t>План</t>
  </si>
  <si>
    <t>Факт</t>
  </si>
  <si>
    <t>Показатели стим. части</t>
  </si>
  <si>
    <t>Надбавки кажд зам. директора</t>
  </si>
  <si>
    <t>Кол-во</t>
  </si>
  <si>
    <t>X</t>
  </si>
  <si>
    <t>чел.</t>
  </si>
  <si>
    <t>наполняемости</t>
  </si>
  <si>
    <t>коэффициент</t>
  </si>
  <si>
    <t>Остаток</t>
  </si>
  <si>
    <t>Средства, направленные для  доп. стимулирования</t>
  </si>
  <si>
    <t>ФИО учителя</t>
  </si>
  <si>
    <t xml:space="preserve">Осн. cтим. </t>
  </si>
  <si>
    <t xml:space="preserve">Объем учеб. </t>
  </si>
  <si>
    <t>нагрузки (час.)</t>
  </si>
  <si>
    <t xml:space="preserve">№ </t>
  </si>
  <si>
    <t>п/п</t>
  </si>
  <si>
    <t>УНi</t>
  </si>
  <si>
    <t>учителя (руб.)</t>
  </si>
  <si>
    <t>Тi</t>
  </si>
  <si>
    <t xml:space="preserve">компетент. учител. </t>
  </si>
  <si>
    <t>Количество анкет, заполненных родителями                            (Lp)</t>
  </si>
  <si>
    <t>Количество зам. директора, работ. постоянной основе              (J)</t>
  </si>
  <si>
    <t xml:space="preserve">Количество учителей, работающих на постоянной основе      (Nу) </t>
  </si>
  <si>
    <t>Количество обучающихся                                                             ( Np)</t>
  </si>
  <si>
    <t xml:space="preserve">Количество классов-  комплектов                                                (W) </t>
  </si>
  <si>
    <t>Общая сумма баллов, проставленных родителями в анкетах (Mp)</t>
  </si>
  <si>
    <t>Количество анкет, заполненных учителями                              (Lу)</t>
  </si>
  <si>
    <t>Общая сумма баллов, проставленных учителями в анкетах    (Му)</t>
  </si>
  <si>
    <t>ОНi</t>
  </si>
  <si>
    <t>Перс. стим.</t>
  </si>
  <si>
    <t xml:space="preserve">Итог. стим. </t>
  </si>
  <si>
    <t>ИНi</t>
  </si>
  <si>
    <r>
      <t>Н</t>
    </r>
    <r>
      <rPr>
        <sz val="11"/>
        <color indexed="8"/>
        <rFont val="Times New Roman"/>
        <family val="2"/>
      </rPr>
      <t>=Nр/W</t>
    </r>
  </si>
  <si>
    <r>
      <t>R%</t>
    </r>
    <r>
      <rPr>
        <sz val="11"/>
        <color indexed="8"/>
        <rFont val="Times New Roman"/>
        <family val="2"/>
      </rPr>
      <t>=(</t>
    </r>
    <r>
      <rPr>
        <sz val="11"/>
        <color indexed="8"/>
        <rFont val="Arial Cyr"/>
        <family val="0"/>
      </rPr>
      <t>∑</t>
    </r>
    <r>
      <rPr>
        <sz val="11"/>
        <color indexed="8"/>
        <rFont val="Times New Roman"/>
        <family val="2"/>
      </rPr>
      <t>Ki%)/i</t>
    </r>
  </si>
  <si>
    <r>
      <t>Bp%</t>
    </r>
    <r>
      <rPr>
        <sz val="11"/>
        <color indexed="8"/>
        <rFont val="Times New Roman"/>
        <family val="2"/>
      </rPr>
      <t>=(Lp/Np)*100%</t>
    </r>
  </si>
  <si>
    <r>
      <t>F%</t>
    </r>
    <r>
      <rPr>
        <sz val="11"/>
        <color indexed="8"/>
        <rFont val="Times New Roman"/>
        <family val="2"/>
      </rPr>
      <t>=[Mp/(2*Lp)]*100%</t>
    </r>
  </si>
  <si>
    <r>
      <t>Y%</t>
    </r>
    <r>
      <rPr>
        <sz val="11"/>
        <color indexed="8"/>
        <rFont val="Times New Roman"/>
        <family val="2"/>
      </rPr>
      <t>=[Mу/(2*Lу)]*100%</t>
    </r>
  </si>
  <si>
    <t>администрации (руб.)</t>
  </si>
  <si>
    <r>
      <t>Bу%</t>
    </r>
    <r>
      <rPr>
        <sz val="11"/>
        <color indexed="8"/>
        <rFont val="Times New Roman"/>
        <family val="2"/>
      </rPr>
      <t>=(Lу/i)*100%</t>
    </r>
  </si>
  <si>
    <t>(Тj)</t>
  </si>
  <si>
    <r>
      <t>Zj%</t>
    </r>
    <r>
      <rPr>
        <sz val="11"/>
        <color indexed="8"/>
        <rFont val="Times New Roman"/>
        <family val="2"/>
      </rPr>
      <t>=5,5*R%*F%*Y%/J</t>
    </r>
  </si>
  <si>
    <t>Zj%=5,5*R%*F%*Y%/J</t>
  </si>
  <si>
    <t>(СТj)</t>
  </si>
  <si>
    <t>Перс. стим</t>
  </si>
  <si>
    <r>
      <t xml:space="preserve">учителей  </t>
    </r>
    <r>
      <rPr>
        <b/>
        <sz val="9"/>
        <color indexed="8"/>
        <rFont val="Times New Roman"/>
        <family val="1"/>
      </rPr>
      <t>(СТу)</t>
    </r>
  </si>
  <si>
    <t>Средства для стим. зам. дир.</t>
  </si>
  <si>
    <r>
      <t xml:space="preserve">Средства  для стим. других категорий (психол., соц.пед., вожат. восп. и др.) пед.работников </t>
    </r>
    <r>
      <rPr>
        <b/>
        <sz val="11"/>
        <color indexed="8"/>
        <rFont val="Times New Roman"/>
        <family val="1"/>
      </rPr>
      <t>(ДФдр)</t>
    </r>
    <r>
      <rPr>
        <sz val="11"/>
        <color indexed="8"/>
        <rFont val="Times New Roman"/>
        <family val="2"/>
      </rPr>
      <t xml:space="preserve"> </t>
    </r>
  </si>
  <si>
    <r>
      <t>D%</t>
    </r>
    <r>
      <rPr>
        <sz val="11"/>
        <color indexed="8"/>
        <rFont val="Times New Roman"/>
        <family val="2"/>
      </rPr>
      <t>=3*R%*F%*Y%</t>
    </r>
  </si>
  <si>
    <r>
      <t xml:space="preserve">Доля ст. на  1% перс. коэф </t>
    </r>
    <r>
      <rPr>
        <b/>
        <sz val="11"/>
        <color indexed="8"/>
        <rFont val="Times New Roman"/>
        <family val="1"/>
      </rPr>
      <t>(ДЛ)</t>
    </r>
  </si>
  <si>
    <r>
      <t>Δ</t>
    </r>
    <r>
      <rPr>
        <b/>
        <sz val="11"/>
        <color indexed="8"/>
        <rFont val="Times New Roman"/>
        <family val="1"/>
      </rPr>
      <t>Zс%</t>
    </r>
    <r>
      <rPr>
        <sz val="11"/>
        <color indexed="8"/>
        <rFont val="Times New Roman"/>
        <family val="2"/>
      </rPr>
      <t>=1,0*R%*F%*Y%</t>
    </r>
  </si>
  <si>
    <r>
      <t>КСi%</t>
    </r>
    <r>
      <rPr>
        <sz val="12"/>
        <color indexed="8"/>
        <rFont val="Times New Roman"/>
        <family val="1"/>
      </rPr>
      <t xml:space="preserve"> </t>
    </r>
  </si>
  <si>
    <t>ПНi</t>
  </si>
  <si>
    <t>Определение размера стимулирующей части оплаты труда администрации,</t>
  </si>
  <si>
    <t xml:space="preserve">  учителей и других педагогических работников общеобразовательных учреждений </t>
  </si>
  <si>
    <t>Деменко Ирина Дмитриевна</t>
  </si>
  <si>
    <t>Гресс Татьяна Аркадьевна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</si>
</sst>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.0&quot;р.&quot;"/>
    <numFmt numFmtId="176" formatCode="#,##0.00&quot;р.&quot;"/>
    <numFmt numFmtId="177" formatCode="#,##0.0_р_."/>
    <numFmt numFmtId="178" formatCode="0.0000000000"/>
    <numFmt numFmtId="179" formatCode="0.000000000"/>
    <numFmt numFmtId="180" formatCode="0.00000000"/>
    <numFmt numFmtId="181" formatCode="0.000%"/>
    <numFmt numFmtId="182" formatCode="0.0000000%"/>
    <numFmt numFmtId="183" formatCode="#,##0.00_р_."/>
    <numFmt numFmtId="184" formatCode="_-* #,##0.000_р_._-;\-* #,##0.000_р_._-;_-* &quot;-&quot;??_р_._-;_-@_-"/>
    <numFmt numFmtId="185" formatCode="_-* #,##0.0000_р_._-;\-* #,##0.0000_р_._-;_-* &quot;-&quot;??_р_._-;_-@_-"/>
  </numFmts>
  <fonts count="42"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2"/>
    </font>
    <font>
      <b/>
      <i/>
      <sz val="22"/>
      <color indexed="9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14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i/>
      <sz val="16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17"/>
      <name val="Times New Roman"/>
      <family val="1"/>
    </font>
    <font>
      <sz val="11"/>
      <color indexed="22"/>
      <name val="Times New Roman"/>
      <family val="2"/>
    </font>
    <font>
      <b/>
      <sz val="9"/>
      <color indexed="43"/>
      <name val="Times New Roman"/>
      <family val="1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175" fontId="0" fillId="0" borderId="10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4" borderId="15" xfId="0" applyFont="1" applyFill="1" applyBorder="1" applyAlignment="1" applyProtection="1">
      <alignment horizontal="center"/>
      <protection hidden="1"/>
    </xf>
    <xf numFmtId="0" fontId="15" fillId="3" borderId="16" xfId="0" applyFont="1" applyFill="1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/>
      <protection hidden="1"/>
    </xf>
    <xf numFmtId="10" fontId="15" fillId="8" borderId="19" xfId="0" applyNumberFormat="1" applyFont="1" applyFill="1" applyBorder="1" applyAlignment="1" applyProtection="1">
      <alignment horizontal="center"/>
      <protection hidden="1"/>
    </xf>
    <xf numFmtId="0" fontId="0" fillId="25" borderId="20" xfId="0" applyFill="1" applyBorder="1" applyAlignment="1" applyProtection="1">
      <alignment/>
      <protection hidden="1"/>
    </xf>
    <xf numFmtId="10" fontId="15" fillId="25" borderId="10" xfId="0" applyNumberFormat="1" applyFont="1" applyFill="1" applyBorder="1" applyAlignment="1" applyProtection="1">
      <alignment horizontal="center"/>
      <protection hidden="1"/>
    </xf>
    <xf numFmtId="0" fontId="0" fillId="25" borderId="21" xfId="0" applyFill="1" applyBorder="1" applyAlignment="1" applyProtection="1">
      <alignment/>
      <protection hidden="1"/>
    </xf>
    <xf numFmtId="10" fontId="15" fillId="25" borderId="11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0" fillId="24" borderId="22" xfId="0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ont="1" applyFill="1" applyBorder="1" applyAlignment="1" applyProtection="1">
      <alignment horizontal="center"/>
      <protection hidden="1"/>
    </xf>
    <xf numFmtId="0" fontId="15" fillId="22" borderId="25" xfId="0" applyFont="1" applyFill="1" applyBorder="1" applyAlignment="1" applyProtection="1">
      <alignment horizontal="center"/>
      <protection hidden="1"/>
    </xf>
    <xf numFmtId="0" fontId="15" fillId="22" borderId="26" xfId="0" applyFont="1" applyFill="1" applyBorder="1" applyAlignment="1" applyProtection="1">
      <alignment horizontal="center"/>
      <protection hidden="1"/>
    </xf>
    <xf numFmtId="0" fontId="15" fillId="22" borderId="27" xfId="0" applyFont="1" applyFill="1" applyBorder="1" applyAlignment="1" applyProtection="1">
      <alignment horizontal="center"/>
      <protection hidden="1"/>
    </xf>
    <xf numFmtId="0" fontId="15" fillId="22" borderId="28" xfId="0" applyFont="1" applyFill="1" applyBorder="1" applyAlignment="1" applyProtection="1">
      <alignment horizontal="center"/>
      <protection hidden="1"/>
    </xf>
    <xf numFmtId="0" fontId="0" fillId="24" borderId="29" xfId="0" applyFill="1" applyBorder="1" applyAlignment="1" applyProtection="1">
      <alignment/>
      <protection hidden="1"/>
    </xf>
    <xf numFmtId="2" fontId="0" fillId="7" borderId="10" xfId="0" applyNumberFormat="1" applyFill="1" applyBorder="1" applyAlignment="1" applyProtection="1">
      <alignment horizontal="center"/>
      <protection hidden="1"/>
    </xf>
    <xf numFmtId="176" fontId="15" fillId="8" borderId="1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0" fontId="0" fillId="7" borderId="10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43" fontId="32" fillId="25" borderId="3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176" fontId="0" fillId="0" borderId="0" xfId="0" applyNumberForma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13" fillId="0" borderId="0" xfId="0" applyFont="1" applyFill="1" applyAlignment="1">
      <alignment/>
    </xf>
    <xf numFmtId="176" fontId="21" fillId="11" borderId="31" xfId="0" applyNumberFormat="1" applyFont="1" applyFill="1" applyBorder="1" applyAlignment="1" applyProtection="1">
      <alignment horizontal="center"/>
      <protection hidden="1"/>
    </xf>
    <xf numFmtId="0" fontId="0" fillId="24" borderId="32" xfId="0" applyFill="1" applyBorder="1" applyAlignment="1" applyProtection="1">
      <alignment horizontal="center"/>
      <protection hidden="1"/>
    </xf>
    <xf numFmtId="10" fontId="16" fillId="0" borderId="0" xfId="57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24" borderId="33" xfId="0" applyFill="1" applyBorder="1" applyAlignment="1" applyProtection="1">
      <alignment horizontal="center"/>
      <protection hidden="1"/>
    </xf>
    <xf numFmtId="176" fontId="33" fillId="7" borderId="23" xfId="0" applyNumberFormat="1" applyFont="1" applyFill="1" applyBorder="1" applyAlignment="1" applyProtection="1">
      <alignment horizontal="center"/>
      <protection hidden="1"/>
    </xf>
    <xf numFmtId="0" fontId="0" fillId="26" borderId="34" xfId="0" applyFill="1" applyBorder="1" applyAlignment="1" applyProtection="1">
      <alignment/>
      <protection hidden="1"/>
    </xf>
    <xf numFmtId="10" fontId="15" fillId="26" borderId="17" xfId="0" applyNumberFormat="1" applyFont="1" applyFill="1" applyBorder="1" applyAlignment="1" applyProtection="1">
      <alignment horizontal="center"/>
      <protection hidden="1"/>
    </xf>
    <xf numFmtId="0" fontId="15" fillId="24" borderId="17" xfId="0" applyNumberFormat="1" applyFont="1" applyFill="1" applyBorder="1" applyAlignment="1" applyProtection="1">
      <alignment horizontal="center"/>
      <protection hidden="1"/>
    </xf>
    <xf numFmtId="176" fontId="0" fillId="26" borderId="17" xfId="0" applyNumberFormat="1" applyFill="1" applyBorder="1" applyAlignment="1" applyProtection="1">
      <alignment horizontal="center"/>
      <protection hidden="1"/>
    </xf>
    <xf numFmtId="176" fontId="18" fillId="14" borderId="35" xfId="0" applyNumberFormat="1" applyFont="1" applyFill="1" applyBorder="1" applyAlignment="1" applyProtection="1">
      <alignment horizontal="center"/>
      <protection hidden="1"/>
    </xf>
    <xf numFmtId="0" fontId="0" fillId="25" borderId="36" xfId="0" applyFill="1" applyBorder="1" applyAlignment="1" applyProtection="1">
      <alignment/>
      <protection hidden="1"/>
    </xf>
    <xf numFmtId="0" fontId="0" fillId="7" borderId="27" xfId="0" applyFill="1" applyBorder="1" applyAlignment="1" applyProtection="1">
      <alignment/>
      <protection hidden="1"/>
    </xf>
    <xf numFmtId="10" fontId="15" fillId="25" borderId="27" xfId="0" applyNumberFormat="1" applyFont="1" applyFill="1" applyBorder="1" applyAlignment="1" applyProtection="1">
      <alignment horizontal="center"/>
      <protection hidden="1"/>
    </xf>
    <xf numFmtId="0" fontId="0" fillId="24" borderId="37" xfId="0" applyFill="1" applyBorder="1" applyAlignment="1" applyProtection="1">
      <alignment horizontal="center"/>
      <protection hidden="1"/>
    </xf>
    <xf numFmtId="0" fontId="0" fillId="24" borderId="38" xfId="0" applyFill="1" applyBorder="1" applyAlignment="1" applyProtection="1">
      <alignment horizontal="center"/>
      <protection hidden="1"/>
    </xf>
    <xf numFmtId="0" fontId="0" fillId="24" borderId="39" xfId="0" applyFill="1" applyBorder="1" applyAlignment="1" applyProtection="1">
      <alignment horizontal="center"/>
      <protection hidden="1"/>
    </xf>
    <xf numFmtId="0" fontId="15" fillId="24" borderId="40" xfId="0" applyFont="1" applyFill="1" applyBorder="1" applyAlignment="1" applyProtection="1">
      <alignment horizontal="center"/>
      <protection hidden="1"/>
    </xf>
    <xf numFmtId="0" fontId="15" fillId="24" borderId="41" xfId="0" applyFont="1" applyFill="1" applyBorder="1" applyAlignment="1" applyProtection="1">
      <alignment horizontal="center"/>
      <protection hidden="1"/>
    </xf>
    <xf numFmtId="0" fontId="15" fillId="24" borderId="42" xfId="0" applyFont="1" applyFill="1" applyBorder="1" applyAlignment="1" applyProtection="1">
      <alignment horizontal="center"/>
      <protection hidden="1"/>
    </xf>
    <xf numFmtId="0" fontId="0" fillId="24" borderId="29" xfId="0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hidden="1"/>
    </xf>
    <xf numFmtId="0" fontId="0" fillId="24" borderId="43" xfId="0" applyFont="1" applyFill="1" applyBorder="1" applyAlignment="1" applyProtection="1">
      <alignment horizontal="center"/>
      <protection hidden="1"/>
    </xf>
    <xf numFmtId="0" fontId="0" fillId="24" borderId="44" xfId="0" applyFont="1" applyFill="1" applyBorder="1" applyAlignment="1" applyProtection="1">
      <alignment horizontal="center"/>
      <protection hidden="1"/>
    </xf>
    <xf numFmtId="0" fontId="15" fillId="24" borderId="24" xfId="0" applyFont="1" applyFill="1" applyBorder="1" applyAlignment="1" applyProtection="1">
      <alignment horizontal="center"/>
      <protection hidden="1"/>
    </xf>
    <xf numFmtId="0" fontId="15" fillId="24" borderId="39" xfId="0" applyFont="1" applyFill="1" applyBorder="1" applyAlignment="1" applyProtection="1">
      <alignment horizontal="center"/>
      <protection hidden="1"/>
    </xf>
    <xf numFmtId="0" fontId="15" fillId="24" borderId="38" xfId="0" applyFont="1" applyFill="1" applyBorder="1" applyAlignment="1" applyProtection="1">
      <alignment horizontal="center"/>
      <protection hidden="1"/>
    </xf>
    <xf numFmtId="0" fontId="15" fillId="24" borderId="37" xfId="0" applyFont="1" applyFill="1" applyBorder="1" applyAlignment="1" applyProtection="1">
      <alignment horizontal="center"/>
      <protection hidden="1"/>
    </xf>
    <xf numFmtId="0" fontId="15" fillId="24" borderId="45" xfId="0" applyFont="1" applyFill="1" applyBorder="1" applyAlignment="1" applyProtection="1">
      <alignment horizontal="center"/>
      <protection hidden="1"/>
    </xf>
    <xf numFmtId="0" fontId="15" fillId="25" borderId="25" xfId="0" applyFont="1" applyFill="1" applyBorder="1" applyAlignment="1" applyProtection="1">
      <alignment horizontal="center"/>
      <protection hidden="1"/>
    </xf>
    <xf numFmtId="0" fontId="0" fillId="25" borderId="37" xfId="0" applyFont="1" applyFill="1" applyBorder="1" applyAlignment="1">
      <alignment horizontal="center"/>
    </xf>
    <xf numFmtId="0" fontId="0" fillId="25" borderId="45" xfId="0" applyFont="1" applyFill="1" applyBorder="1" applyAlignment="1" applyProtection="1">
      <alignment horizontal="center"/>
      <protection hidden="1"/>
    </xf>
    <xf numFmtId="0" fontId="15" fillId="22" borderId="42" xfId="0" applyFont="1" applyFill="1" applyBorder="1" applyAlignment="1" applyProtection="1">
      <alignment horizontal="center"/>
      <protection hidden="1"/>
    </xf>
    <xf numFmtId="0" fontId="15" fillId="7" borderId="19" xfId="0" applyFont="1" applyFill="1" applyBorder="1" applyAlignment="1" applyProtection="1">
      <alignment/>
      <protection hidden="1"/>
    </xf>
    <xf numFmtId="0" fontId="15" fillId="7" borderId="10" xfId="0" applyFont="1" applyFill="1" applyBorder="1" applyAlignment="1" applyProtection="1">
      <alignment/>
      <protection hidden="1"/>
    </xf>
    <xf numFmtId="2" fontId="0" fillId="24" borderId="46" xfId="0" applyNumberFormat="1" applyFill="1" applyBorder="1" applyAlignment="1" applyProtection="1">
      <alignment horizontal="center"/>
      <protection hidden="1"/>
    </xf>
    <xf numFmtId="0" fontId="15" fillId="0" borderId="30" xfId="0" applyNumberFormat="1" applyFont="1" applyFill="1" applyBorder="1" applyAlignment="1" applyProtection="1">
      <alignment horizontal="center"/>
      <protection locked="0"/>
    </xf>
    <xf numFmtId="0" fontId="15" fillId="0" borderId="47" xfId="0" applyNumberFormat="1" applyFont="1" applyFill="1" applyBorder="1" applyAlignment="1" applyProtection="1">
      <alignment horizontal="center"/>
      <protection locked="0"/>
    </xf>
    <xf numFmtId="0" fontId="15" fillId="0" borderId="28" xfId="0" applyNumberFormat="1" applyFont="1" applyFill="1" applyBorder="1" applyAlignment="1" applyProtection="1">
      <alignment horizontal="center"/>
      <protection locked="0"/>
    </xf>
    <xf numFmtId="0" fontId="0" fillId="24" borderId="48" xfId="0" applyFill="1" applyBorder="1" applyAlignment="1" applyProtection="1">
      <alignment horizontal="center"/>
      <protection hidden="1"/>
    </xf>
    <xf numFmtId="176" fontId="0" fillId="0" borderId="21" xfId="0" applyNumberFormat="1" applyFill="1" applyBorder="1" applyAlignment="1" applyProtection="1">
      <alignment horizontal="center"/>
      <protection locked="0"/>
    </xf>
    <xf numFmtId="176" fontId="0" fillId="0" borderId="36" xfId="0" applyNumberFormat="1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/>
      <protection hidden="1"/>
    </xf>
    <xf numFmtId="0" fontId="15" fillId="7" borderId="50" xfId="0" applyFont="1" applyFill="1" applyBorder="1" applyAlignment="1" applyProtection="1">
      <alignment horizontal="center"/>
      <protection hidden="1"/>
    </xf>
    <xf numFmtId="2" fontId="0" fillId="25" borderId="51" xfId="0" applyNumberFormat="1" applyFill="1" applyBorder="1" applyAlignment="1" applyProtection="1">
      <alignment horizontal="center"/>
      <protection hidden="1"/>
    </xf>
    <xf numFmtId="0" fontId="24" fillId="7" borderId="36" xfId="0" applyFont="1" applyFill="1" applyBorder="1" applyAlignment="1" applyProtection="1">
      <alignment/>
      <protection hidden="1"/>
    </xf>
    <xf numFmtId="0" fontId="15" fillId="7" borderId="27" xfId="0" applyFont="1" applyFill="1" applyBorder="1" applyAlignment="1" applyProtection="1">
      <alignment horizontal="center"/>
      <protection hidden="1"/>
    </xf>
    <xf numFmtId="10" fontId="23" fillId="25" borderId="52" xfId="0" applyNumberFormat="1" applyFont="1" applyFill="1" applyBorder="1" applyAlignment="1" applyProtection="1">
      <alignment horizontal="center"/>
      <protection hidden="1"/>
    </xf>
    <xf numFmtId="0" fontId="0" fillId="22" borderId="49" xfId="0" applyFill="1" applyBorder="1" applyAlignment="1" applyProtection="1">
      <alignment/>
      <protection hidden="1"/>
    </xf>
    <xf numFmtId="0" fontId="15" fillId="7" borderId="50" xfId="0" applyFont="1" applyFill="1" applyBorder="1" applyAlignment="1" applyProtection="1">
      <alignment/>
      <protection hidden="1"/>
    </xf>
    <xf numFmtId="10" fontId="0" fillId="25" borderId="51" xfId="0" applyNumberFormat="1" applyFill="1" applyBorder="1" applyAlignment="1" applyProtection="1">
      <alignment horizontal="center"/>
      <protection hidden="1"/>
    </xf>
    <xf numFmtId="0" fontId="24" fillId="22" borderId="36" xfId="0" applyFont="1" applyFill="1" applyBorder="1" applyAlignment="1" applyProtection="1">
      <alignment/>
      <protection hidden="1"/>
    </xf>
    <xf numFmtId="0" fontId="15" fillId="7" borderId="27" xfId="0" applyFont="1" applyFill="1" applyBorder="1" applyAlignment="1" applyProtection="1">
      <alignment/>
      <protection hidden="1"/>
    </xf>
    <xf numFmtId="10" fontId="22" fillId="25" borderId="52" xfId="0" applyNumberFormat="1" applyFont="1" applyFill="1" applyBorder="1" applyAlignment="1" applyProtection="1">
      <alignment horizontal="center"/>
      <protection hidden="1"/>
    </xf>
    <xf numFmtId="0" fontId="15" fillId="22" borderId="50" xfId="0" applyFont="1" applyFill="1" applyBorder="1" applyAlignment="1" applyProtection="1">
      <alignment/>
      <protection hidden="1"/>
    </xf>
    <xf numFmtId="10" fontId="0" fillId="22" borderId="51" xfId="0" applyNumberFormat="1" applyFill="1" applyBorder="1" applyAlignment="1" applyProtection="1">
      <alignment horizontal="center"/>
      <protection hidden="1"/>
    </xf>
    <xf numFmtId="0" fontId="15" fillId="22" borderId="27" xfId="0" applyFont="1" applyFill="1" applyBorder="1" applyAlignment="1" applyProtection="1">
      <alignment/>
      <protection hidden="1"/>
    </xf>
    <xf numFmtId="10" fontId="22" fillId="22" borderId="52" xfId="0" applyNumberFormat="1" applyFont="1" applyFill="1" applyBorder="1" applyAlignment="1" applyProtection="1">
      <alignment horizontal="center"/>
      <protection hidden="1"/>
    </xf>
    <xf numFmtId="0" fontId="15" fillId="22" borderId="53" xfId="0" applyFont="1" applyFill="1" applyBorder="1" applyAlignment="1" applyProtection="1">
      <alignment horizontal="center"/>
      <protection hidden="1"/>
    </xf>
    <xf numFmtId="0" fontId="15" fillId="22" borderId="54" xfId="0" applyFont="1" applyFill="1" applyBorder="1" applyAlignment="1" applyProtection="1">
      <alignment horizontal="center"/>
      <protection hidden="1"/>
    </xf>
    <xf numFmtId="0" fontId="37" fillId="7" borderId="17" xfId="0" applyFont="1" applyFill="1" applyBorder="1" applyAlignment="1" applyProtection="1">
      <alignment/>
      <protection hidden="1"/>
    </xf>
    <xf numFmtId="176" fontId="19" fillId="24" borderId="10" xfId="0" applyNumberFormat="1" applyFont="1" applyFill="1" applyBorder="1" applyAlignment="1" applyProtection="1">
      <alignment/>
      <protection hidden="1"/>
    </xf>
    <xf numFmtId="0" fontId="0" fillId="7" borderId="48" xfId="0" applyFill="1" applyBorder="1" applyAlignment="1" applyProtection="1">
      <alignment horizontal="center"/>
      <protection hidden="1"/>
    </xf>
    <xf numFmtId="0" fontId="21" fillId="22" borderId="55" xfId="0" applyFont="1" applyFill="1" applyBorder="1" applyAlignment="1" applyProtection="1">
      <alignment horizontal="center"/>
      <protection hidden="1"/>
    </xf>
    <xf numFmtId="0" fontId="0" fillId="7" borderId="56" xfId="0" applyFill="1" applyBorder="1" applyAlignment="1" applyProtection="1">
      <alignment horizontal="center"/>
      <protection hidden="1"/>
    </xf>
    <xf numFmtId="0" fontId="21" fillId="22" borderId="5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28" fillId="0" borderId="26" xfId="0" applyFont="1" applyBorder="1" applyAlignment="1" applyProtection="1">
      <alignment horizontal="center" vertical="top" wrapText="1"/>
      <protection locked="0"/>
    </xf>
    <xf numFmtId="9" fontId="0" fillId="0" borderId="27" xfId="0" applyNumberFormat="1" applyBorder="1" applyAlignment="1" applyProtection="1">
      <alignment horizontal="center"/>
      <protection locked="0"/>
    </xf>
    <xf numFmtId="2" fontId="0" fillId="7" borderId="58" xfId="0" applyNumberFormat="1" applyFill="1" applyBorder="1" applyAlignment="1" applyProtection="1">
      <alignment horizontal="center"/>
      <protection hidden="1"/>
    </xf>
    <xf numFmtId="10" fontId="0" fillId="7" borderId="58" xfId="0" applyNumberFormat="1" applyFill="1" applyBorder="1" applyAlignment="1" applyProtection="1">
      <alignment horizontal="center"/>
      <protection hidden="1"/>
    </xf>
    <xf numFmtId="175" fontId="0" fillId="0" borderId="58" xfId="0" applyNumberFormat="1" applyBorder="1" applyAlignment="1" applyProtection="1">
      <alignment horizontal="center"/>
      <protection locked="0"/>
    </xf>
    <xf numFmtId="43" fontId="32" fillId="25" borderId="59" xfId="0" applyNumberFormat="1" applyFont="1" applyFill="1" applyBorder="1" applyAlignment="1" applyProtection="1">
      <alignment horizontal="right"/>
      <protection hidden="1"/>
    </xf>
    <xf numFmtId="0" fontId="21" fillId="22" borderId="6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9" fontId="16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174" fontId="16" fillId="0" borderId="0" xfId="0" applyNumberFormat="1" applyFont="1" applyFill="1" applyBorder="1" applyAlignment="1" applyProtection="1">
      <alignment horizontal="center"/>
      <protection hidden="1"/>
    </xf>
    <xf numFmtId="10" fontId="16" fillId="0" borderId="0" xfId="0" applyNumberFormat="1" applyFont="1" applyFill="1" applyBorder="1" applyAlignment="1" applyProtection="1">
      <alignment horizontal="center"/>
      <protection hidden="1"/>
    </xf>
    <xf numFmtId="1" fontId="19" fillId="24" borderId="10" xfId="0" applyNumberFormat="1" applyFont="1" applyFill="1" applyBorder="1" applyAlignment="1" applyProtection="1">
      <alignment horizontal="center"/>
      <protection hidden="1"/>
    </xf>
    <xf numFmtId="176" fontId="25" fillId="0" borderId="36" xfId="0" applyNumberFormat="1" applyFon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 horizontal="center"/>
      <protection locked="0"/>
    </xf>
    <xf numFmtId="176" fontId="0" fillId="0" borderId="10" xfId="0" applyNumberForma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5" fillId="27" borderId="60" xfId="0" applyFont="1" applyFill="1" applyBorder="1" applyAlignment="1" applyProtection="1">
      <alignment horizontal="center"/>
      <protection hidden="1"/>
    </xf>
    <xf numFmtId="0" fontId="0" fillId="27" borderId="23" xfId="0" applyFont="1" applyFill="1" applyBorder="1" applyAlignment="1" applyProtection="1">
      <alignment horizontal="center"/>
      <protection hidden="1"/>
    </xf>
    <xf numFmtId="0" fontId="0" fillId="27" borderId="24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4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76" fontId="16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76" fontId="12" fillId="0" borderId="0" xfId="0" applyNumberFormat="1" applyFont="1" applyFill="1" applyBorder="1" applyAlignment="1" applyProtection="1">
      <alignment horizontal="center"/>
      <protection hidden="1"/>
    </xf>
    <xf numFmtId="43" fontId="39" fillId="0" borderId="0" xfId="0" applyNumberFormat="1" applyFont="1" applyFill="1" applyBorder="1" applyAlignment="1" applyProtection="1">
      <alignment horizontal="center"/>
      <protection hidden="1"/>
    </xf>
    <xf numFmtId="43" fontId="39" fillId="0" borderId="0" xfId="60" applyNumberFormat="1" applyFont="1" applyFill="1" applyBorder="1" applyAlignment="1" applyProtection="1">
      <alignment horizontal="center"/>
      <protection hidden="1"/>
    </xf>
    <xf numFmtId="176" fontId="16" fillId="0" borderId="0" xfId="0" applyNumberFormat="1" applyFont="1" applyFill="1" applyBorder="1" applyAlignment="1" applyProtection="1">
      <alignment/>
      <protection hidden="1"/>
    </xf>
    <xf numFmtId="7" fontId="16" fillId="0" borderId="0" xfId="0" applyNumberFormat="1" applyFont="1" applyFill="1" applyBorder="1" applyAlignment="1" applyProtection="1">
      <alignment/>
      <protection hidden="1"/>
    </xf>
    <xf numFmtId="10" fontId="16" fillId="0" borderId="0" xfId="0" applyNumberFormat="1" applyFont="1" applyFill="1" applyBorder="1" applyAlignment="1" applyProtection="1">
      <alignment/>
      <protection hidden="1"/>
    </xf>
    <xf numFmtId="10" fontId="16" fillId="0" borderId="0" xfId="57" applyNumberFormat="1" applyFont="1" applyFill="1" applyBorder="1" applyAlignment="1" applyProtection="1">
      <alignment/>
      <protection hidden="1"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43" fontId="0" fillId="26" borderId="11" xfId="0" applyNumberFormat="1" applyFill="1" applyBorder="1" applyAlignment="1">
      <alignment/>
    </xf>
    <xf numFmtId="0" fontId="0" fillId="24" borderId="56" xfId="0" applyFill="1" applyBorder="1" applyAlignment="1" applyProtection="1">
      <alignment horizontal="center"/>
      <protection hidden="1"/>
    </xf>
    <xf numFmtId="0" fontId="0" fillId="24" borderId="57" xfId="0" applyFill="1" applyBorder="1" applyAlignment="1" applyProtection="1">
      <alignment horizontal="center"/>
      <protection hidden="1"/>
    </xf>
    <xf numFmtId="0" fontId="0" fillId="24" borderId="43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76" fontId="0" fillId="0" borderId="0" xfId="0" applyNumberFormat="1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 horizontal="center"/>
      <protection hidden="1"/>
    </xf>
    <xf numFmtId="176" fontId="18" fillId="8" borderId="61" xfId="0" applyNumberFormat="1" applyFont="1" applyFill="1" applyBorder="1" applyAlignment="1" applyProtection="1">
      <alignment horizontal="center"/>
      <protection hidden="1"/>
    </xf>
    <xf numFmtId="176" fontId="18" fillId="25" borderId="33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6" fontId="18" fillId="25" borderId="62" xfId="0" applyNumberFormat="1" applyFont="1" applyFill="1" applyBorder="1" applyAlignment="1" applyProtection="1">
      <alignment horizontal="center"/>
      <protection hidden="1"/>
    </xf>
    <xf numFmtId="176" fontId="18" fillId="28" borderId="52" xfId="0" applyNumberFormat="1" applyFont="1" applyFill="1" applyBorder="1" applyAlignment="1" applyProtection="1">
      <alignment horizontal="center"/>
      <protection hidden="1"/>
    </xf>
    <xf numFmtId="176" fontId="35" fillId="22" borderId="63" xfId="0" applyNumberFormat="1" applyFont="1" applyFill="1" applyBorder="1" applyAlignment="1" applyProtection="1">
      <alignment horizontal="center"/>
      <protection hidden="1"/>
    </xf>
    <xf numFmtId="0" fontId="0" fillId="24" borderId="15" xfId="0" applyFill="1" applyBorder="1" applyAlignment="1" applyProtection="1">
      <alignment horizontal="center"/>
      <protection hidden="1"/>
    </xf>
    <xf numFmtId="0" fontId="0" fillId="24" borderId="51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/>
      <protection hidden="1"/>
    </xf>
    <xf numFmtId="176" fontId="0" fillId="8" borderId="61" xfId="0" applyNumberFormat="1" applyFill="1" applyBorder="1" applyAlignment="1" applyProtection="1">
      <alignment horizontal="center"/>
      <protection hidden="1"/>
    </xf>
    <xf numFmtId="43" fontId="0" fillId="24" borderId="0" xfId="0" applyNumberFormat="1" applyFill="1" applyAlignment="1">
      <alignment/>
    </xf>
    <xf numFmtId="176" fontId="19" fillId="24" borderId="30" xfId="0" applyNumberFormat="1" applyFont="1" applyFill="1" applyBorder="1" applyAlignment="1" applyProtection="1">
      <alignment horizontal="center"/>
      <protection hidden="1"/>
    </xf>
    <xf numFmtId="43" fontId="0" fillId="26" borderId="27" xfId="0" applyNumberFormat="1" applyFill="1" applyBorder="1" applyAlignment="1">
      <alignment/>
    </xf>
    <xf numFmtId="176" fontId="0" fillId="8" borderId="62" xfId="0" applyNumberFormat="1" applyFill="1" applyBorder="1" applyAlignment="1" applyProtection="1">
      <alignment/>
      <protection hidden="1"/>
    </xf>
    <xf numFmtId="9" fontId="13" fillId="7" borderId="10" xfId="0" applyNumberFormat="1" applyFont="1" applyFill="1" applyBorder="1" applyAlignment="1" applyProtection="1">
      <alignment horizontal="center"/>
      <protection locked="0"/>
    </xf>
    <xf numFmtId="9" fontId="13" fillId="0" borderId="10" xfId="0" applyNumberFormat="1" applyFont="1" applyBorder="1" applyAlignment="1" applyProtection="1">
      <alignment horizontal="center"/>
      <protection locked="0"/>
    </xf>
    <xf numFmtId="0" fontId="0" fillId="10" borderId="38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43" fontId="0" fillId="26" borderId="10" xfId="0" applyNumberFormat="1" applyFill="1" applyBorder="1" applyAlignment="1">
      <alignment/>
    </xf>
    <xf numFmtId="0" fontId="41" fillId="4" borderId="42" xfId="0" applyFont="1" applyFill="1" applyBorder="1" applyAlignment="1">
      <alignment horizontal="center"/>
    </xf>
    <xf numFmtId="0" fontId="41" fillId="22" borderId="42" xfId="0" applyFont="1" applyFill="1" applyBorder="1" applyAlignment="1">
      <alignment horizontal="center"/>
    </xf>
    <xf numFmtId="0" fontId="0" fillId="7" borderId="64" xfId="0" applyFill="1" applyBorder="1" applyAlignment="1" applyProtection="1">
      <alignment horizontal="center"/>
      <protection hidden="1"/>
    </xf>
    <xf numFmtId="0" fontId="0" fillId="7" borderId="58" xfId="0" applyFill="1" applyBorder="1" applyAlignment="1" applyProtection="1">
      <alignment horizontal="center"/>
      <protection hidden="1"/>
    </xf>
    <xf numFmtId="0" fontId="0" fillId="24" borderId="25" xfId="0" applyFill="1" applyBorder="1" applyAlignment="1" applyProtection="1">
      <alignment/>
      <protection hidden="1"/>
    </xf>
    <xf numFmtId="0" fontId="0" fillId="24" borderId="65" xfId="0" applyFill="1" applyBorder="1" applyAlignment="1" applyProtection="1">
      <alignment/>
      <protection hidden="1"/>
    </xf>
    <xf numFmtId="0" fontId="0" fillId="24" borderId="26" xfId="0" applyFill="1" applyBorder="1" applyAlignment="1" applyProtection="1">
      <alignment/>
      <protection hidden="1"/>
    </xf>
    <xf numFmtId="0" fontId="15" fillId="11" borderId="21" xfId="0" applyFont="1" applyFill="1" applyBorder="1" applyAlignment="1" applyProtection="1">
      <alignment/>
      <protection hidden="1"/>
    </xf>
    <xf numFmtId="0" fontId="15" fillId="11" borderId="66" xfId="0" applyFont="1" applyFill="1" applyBorder="1" applyAlignment="1" applyProtection="1">
      <alignment/>
      <protection hidden="1"/>
    </xf>
    <xf numFmtId="0" fontId="15" fillId="11" borderId="11" xfId="0" applyFont="1" applyFill="1" applyBorder="1" applyAlignment="1" applyProtection="1">
      <alignment/>
      <protection hidden="1"/>
    </xf>
    <xf numFmtId="0" fontId="21" fillId="24" borderId="25" xfId="0" applyFont="1" applyFill="1" applyBorder="1" applyAlignment="1" applyProtection="1">
      <alignment horizontal="center"/>
      <protection hidden="1"/>
    </xf>
    <xf numFmtId="0" fontId="21" fillId="24" borderId="65" xfId="0" applyFont="1" applyFill="1" applyBorder="1" applyAlignment="1" applyProtection="1">
      <alignment horizontal="center"/>
      <protection hidden="1"/>
    </xf>
    <xf numFmtId="0" fontId="0" fillId="24" borderId="14" xfId="0" applyFill="1" applyBorder="1" applyAlignment="1" applyProtection="1">
      <alignment horizontal="center"/>
      <protection hidden="1"/>
    </xf>
    <xf numFmtId="0" fontId="0" fillId="24" borderId="67" xfId="0" applyFill="1" applyBorder="1" applyAlignment="1" applyProtection="1">
      <alignment horizontal="center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locked="0"/>
    </xf>
    <xf numFmtId="0" fontId="20" fillId="29" borderId="37" xfId="0" applyFont="1" applyFill="1" applyBorder="1" applyAlignment="1" applyProtection="1">
      <alignment horizontal="center"/>
      <protection hidden="1"/>
    </xf>
    <xf numFmtId="0" fontId="20" fillId="29" borderId="69" xfId="0" applyFont="1" applyFill="1" applyBorder="1" applyAlignment="1" applyProtection="1">
      <alignment horizontal="center"/>
      <protection hidden="1"/>
    </xf>
    <xf numFmtId="0" fontId="20" fillId="29" borderId="23" xfId="0" applyFont="1" applyFill="1" applyBorder="1" applyAlignment="1" applyProtection="1">
      <alignment horizontal="center"/>
      <protection hidden="1"/>
    </xf>
    <xf numFmtId="0" fontId="20" fillId="29" borderId="45" xfId="0" applyFont="1" applyFill="1" applyBorder="1" applyAlignment="1" applyProtection="1">
      <alignment horizontal="center"/>
      <protection hidden="1"/>
    </xf>
    <xf numFmtId="0" fontId="20" fillId="29" borderId="0" xfId="0" applyFont="1" applyFill="1" applyBorder="1" applyAlignment="1" applyProtection="1">
      <alignment horizontal="center"/>
      <protection hidden="1"/>
    </xf>
    <xf numFmtId="0" fontId="20" fillId="29" borderId="24" xfId="0" applyFont="1" applyFill="1" applyBorder="1" applyAlignment="1" applyProtection="1">
      <alignment horizontal="center"/>
      <protection hidden="1"/>
    </xf>
    <xf numFmtId="0" fontId="20" fillId="29" borderId="12" xfId="0" applyFont="1" applyFill="1" applyBorder="1" applyAlignment="1" applyProtection="1">
      <alignment horizontal="center"/>
      <protection hidden="1"/>
    </xf>
    <xf numFmtId="0" fontId="20" fillId="29" borderId="70" xfId="0" applyFont="1" applyFill="1" applyBorder="1" applyAlignment="1" applyProtection="1">
      <alignment horizontal="center"/>
      <protection hidden="1"/>
    </xf>
    <xf numFmtId="0" fontId="20" fillId="29" borderId="29" xfId="0" applyFont="1" applyFill="1" applyBorder="1" applyAlignment="1" applyProtection="1">
      <alignment horizontal="center"/>
      <protection hidden="1"/>
    </xf>
    <xf numFmtId="0" fontId="36" fillId="22" borderId="71" xfId="0" applyFont="1" applyFill="1" applyBorder="1" applyAlignment="1" applyProtection="1">
      <alignment horizontal="center"/>
      <protection hidden="1"/>
    </xf>
    <xf numFmtId="0" fontId="36" fillId="22" borderId="72" xfId="0" applyFont="1" applyFill="1" applyBorder="1" applyAlignment="1" applyProtection="1">
      <alignment horizontal="center"/>
      <protection hidden="1"/>
    </xf>
    <xf numFmtId="0" fontId="15" fillId="7" borderId="21" xfId="0" applyFont="1" applyFill="1" applyBorder="1" applyAlignment="1" applyProtection="1">
      <alignment/>
      <protection hidden="1"/>
    </xf>
    <xf numFmtId="0" fontId="15" fillId="7" borderId="66" xfId="0" applyFont="1" applyFill="1" applyBorder="1" applyAlignment="1" applyProtection="1">
      <alignment/>
      <protection hidden="1"/>
    </xf>
    <xf numFmtId="0" fontId="15" fillId="7" borderId="11" xfId="0" applyFont="1" applyFill="1" applyBorder="1" applyAlignment="1" applyProtection="1">
      <alignment/>
      <protection hidden="1"/>
    </xf>
    <xf numFmtId="0" fontId="0" fillId="24" borderId="49" xfId="0" applyFill="1" applyBorder="1" applyAlignment="1" applyProtection="1">
      <alignment horizontal="center"/>
      <protection hidden="1"/>
    </xf>
    <xf numFmtId="0" fontId="0" fillId="24" borderId="73" xfId="0" applyFill="1" applyBorder="1" applyAlignment="1" applyProtection="1">
      <alignment horizontal="center"/>
      <protection hidden="1"/>
    </xf>
    <xf numFmtId="0" fontId="0" fillId="24" borderId="50" xfId="0" applyFill="1" applyBorder="1" applyAlignment="1" applyProtection="1">
      <alignment horizontal="center"/>
      <protection hidden="1"/>
    </xf>
    <xf numFmtId="0" fontId="0" fillId="24" borderId="74" xfId="0" applyFill="1" applyBorder="1" applyAlignment="1" applyProtection="1">
      <alignment horizontal="center"/>
      <protection hidden="1"/>
    </xf>
    <xf numFmtId="0" fontId="15" fillId="7" borderId="56" xfId="0" applyFont="1" applyFill="1" applyBorder="1" applyAlignment="1" applyProtection="1">
      <alignment/>
      <protection hidden="1"/>
    </xf>
    <xf numFmtId="0" fontId="15" fillId="7" borderId="75" xfId="0" applyFont="1" applyFill="1" applyBorder="1" applyAlignment="1" applyProtection="1">
      <alignment/>
      <protection hidden="1"/>
    </xf>
    <xf numFmtId="0" fontId="26" fillId="24" borderId="14" xfId="0" applyFont="1" applyFill="1" applyBorder="1" applyAlignment="1" applyProtection="1">
      <alignment horizontal="center"/>
      <protection hidden="1"/>
    </xf>
    <xf numFmtId="0" fontId="26" fillId="24" borderId="68" xfId="0" applyFont="1" applyFill="1" applyBorder="1" applyAlignment="1" applyProtection="1">
      <alignment horizontal="center"/>
      <protection hidden="1"/>
    </xf>
    <xf numFmtId="2" fontId="0" fillId="25" borderId="72" xfId="0" applyNumberFormat="1" applyFont="1" applyFill="1" applyBorder="1" applyAlignment="1" applyProtection="1">
      <alignment horizontal="center"/>
      <protection hidden="1"/>
    </xf>
    <xf numFmtId="2" fontId="0" fillId="25" borderId="0" xfId="0" applyNumberFormat="1" applyFont="1" applyFill="1" applyBorder="1" applyAlignment="1" applyProtection="1">
      <alignment horizontal="center"/>
      <protection hidden="1"/>
    </xf>
    <xf numFmtId="0" fontId="15" fillId="22" borderId="21" xfId="0" applyFont="1" applyFill="1" applyBorder="1" applyAlignment="1" applyProtection="1">
      <alignment/>
      <protection hidden="1"/>
    </xf>
    <xf numFmtId="0" fontId="15" fillId="22" borderId="66" xfId="0" applyFont="1" applyFill="1" applyBorder="1" applyAlignment="1" applyProtection="1">
      <alignment/>
      <protection hidden="1"/>
    </xf>
    <xf numFmtId="0" fontId="15" fillId="22" borderId="11" xfId="0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="90" zoomScaleNormal="90" zoomScaleSheetLayoutView="75" zoomScalePageLayoutView="0" workbookViewId="0" topLeftCell="B1">
      <selection activeCell="K9" sqref="K9"/>
    </sheetView>
  </sheetViews>
  <sheetFormatPr defaultColWidth="9.140625" defaultRowHeight="15"/>
  <cols>
    <col min="1" max="1" width="5.57421875" style="0" customWidth="1"/>
    <col min="2" max="2" width="29.00390625" style="0" customWidth="1"/>
    <col min="3" max="3" width="15.7109375" style="0" customWidth="1"/>
    <col min="4" max="4" width="21.28125" style="0" customWidth="1"/>
    <col min="5" max="5" width="13.57421875" style="0" customWidth="1"/>
    <col min="6" max="6" width="34.28125" style="0" customWidth="1"/>
    <col min="7" max="7" width="22.140625" style="0" customWidth="1"/>
    <col min="8" max="8" width="13.140625" style="0" customWidth="1"/>
    <col min="9" max="9" width="12.00390625" style="0" customWidth="1"/>
    <col min="10" max="10" width="13.421875" style="0" customWidth="1"/>
    <col min="11" max="11" width="14.00390625" style="0" customWidth="1"/>
    <col min="12" max="12" width="13.28125" style="0" customWidth="1"/>
    <col min="13" max="13" width="13.00390625" style="0" customWidth="1"/>
    <col min="16" max="16" width="11.421875" style="0" bestFit="1" customWidth="1"/>
    <col min="17" max="17" width="13.7109375" style="0" customWidth="1"/>
    <col min="18" max="18" width="16.140625" style="0" customWidth="1"/>
    <col min="19" max="19" width="16.00390625" style="0" customWidth="1"/>
    <col min="20" max="20" width="13.7109375" style="0" customWidth="1"/>
  </cols>
  <sheetData>
    <row r="1" spans="1:18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9.25" customHeight="1">
      <c r="A2" s="13"/>
      <c r="B2" s="195" t="s">
        <v>79</v>
      </c>
      <c r="C2" s="196"/>
      <c r="D2" s="196"/>
      <c r="E2" s="196"/>
      <c r="F2" s="196"/>
      <c r="G2" s="196"/>
      <c r="H2" s="196"/>
      <c r="I2" s="196"/>
      <c r="J2" s="196"/>
      <c r="K2" s="197"/>
      <c r="L2" s="13"/>
      <c r="M2" s="13"/>
      <c r="N2" s="13"/>
      <c r="O2" s="13"/>
      <c r="P2" s="13"/>
      <c r="Q2" s="13"/>
      <c r="R2" s="13"/>
    </row>
    <row r="3" spans="1:18" ht="20.25" customHeight="1">
      <c r="A3" s="13"/>
      <c r="B3" s="198" t="s">
        <v>80</v>
      </c>
      <c r="C3" s="199"/>
      <c r="D3" s="199"/>
      <c r="E3" s="199"/>
      <c r="F3" s="199"/>
      <c r="G3" s="199"/>
      <c r="H3" s="199"/>
      <c r="I3" s="199"/>
      <c r="J3" s="199"/>
      <c r="K3" s="200"/>
      <c r="L3" s="13"/>
      <c r="M3" s="13"/>
      <c r="N3" s="13"/>
      <c r="O3" s="13"/>
      <c r="P3" s="13"/>
      <c r="Q3" s="13"/>
      <c r="R3" s="13"/>
    </row>
    <row r="4" spans="1:18" ht="23.25" customHeight="1" thickBot="1">
      <c r="A4" s="13"/>
      <c r="B4" s="201" t="s">
        <v>4</v>
      </c>
      <c r="C4" s="202"/>
      <c r="D4" s="202"/>
      <c r="E4" s="202"/>
      <c r="F4" s="202"/>
      <c r="G4" s="202"/>
      <c r="H4" s="202"/>
      <c r="I4" s="202"/>
      <c r="J4" s="202"/>
      <c r="K4" s="203"/>
      <c r="L4" s="13"/>
      <c r="M4" s="13"/>
      <c r="N4" s="13"/>
      <c r="O4" s="13"/>
      <c r="P4" s="13"/>
      <c r="Q4" s="13"/>
      <c r="R4" s="13"/>
    </row>
    <row r="5" spans="1:18" ht="26.2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3"/>
      <c r="M5" s="13"/>
      <c r="N5" s="13"/>
      <c r="O5" s="13"/>
      <c r="P5" s="13"/>
      <c r="Q5" s="13"/>
      <c r="R5" s="13"/>
    </row>
    <row r="6" spans="1:18" ht="22.5" customHeight="1" thickBot="1">
      <c r="A6" s="13"/>
      <c r="B6" s="204">
        <f>IF((J9-K6)&gt;0,"","ОШИБКА В ОПРЕДЕЛЕНИИ ПЛАНОВЫХ ПОКАЗАТЕЛЕЙ ФИНАНСИРОВАНИЯ")</f>
      </c>
      <c r="C6" s="205"/>
      <c r="D6" s="205"/>
      <c r="E6" s="205"/>
      <c r="F6" s="205"/>
      <c r="G6" s="205"/>
      <c r="H6" s="205"/>
      <c r="I6" s="205"/>
      <c r="J6" s="205"/>
      <c r="K6" s="165">
        <f>IF(A126=0,"0",IF(AND(E11&gt;0,E8&gt;=25),K14+K15*I15+K16*I16+K17*I17+K18+H126,K14+H126))</f>
        <v>1194.3519999999999</v>
      </c>
      <c r="L6" s="50"/>
      <c r="M6" s="13"/>
      <c r="N6" s="13"/>
      <c r="O6" s="13"/>
      <c r="P6" s="13"/>
      <c r="Q6" s="13"/>
      <c r="R6" s="13"/>
    </row>
    <row r="7" spans="1:18" ht="15.75" thickBot="1">
      <c r="A7" s="13"/>
      <c r="B7" s="209" t="s">
        <v>10</v>
      </c>
      <c r="C7" s="210"/>
      <c r="D7" s="211"/>
      <c r="E7" s="212"/>
      <c r="F7" s="166" t="s">
        <v>11</v>
      </c>
      <c r="G7" s="24" t="s">
        <v>12</v>
      </c>
      <c r="H7" s="153" t="s">
        <v>13</v>
      </c>
      <c r="I7" s="167" t="s">
        <v>30</v>
      </c>
      <c r="J7" s="215" t="s">
        <v>28</v>
      </c>
      <c r="K7" s="216"/>
      <c r="L7" s="13"/>
      <c r="M7" s="13"/>
      <c r="N7" s="13"/>
      <c r="O7" s="13"/>
      <c r="P7" s="13"/>
      <c r="Q7" s="13"/>
      <c r="R7" s="13"/>
    </row>
    <row r="8" spans="1:18" ht="15.75" thickBot="1">
      <c r="A8" s="13"/>
      <c r="B8" s="206" t="s">
        <v>50</v>
      </c>
      <c r="C8" s="207"/>
      <c r="D8" s="208"/>
      <c r="E8" s="10">
        <v>16</v>
      </c>
      <c r="F8" s="89" t="s">
        <v>18</v>
      </c>
      <c r="G8" s="90" t="s">
        <v>59</v>
      </c>
      <c r="H8" s="91">
        <f>IF(E8/E9&lt;=25,(E8/E9),"ОШИБКА")</f>
        <v>8</v>
      </c>
      <c r="I8" s="217" t="s">
        <v>32</v>
      </c>
      <c r="J8" s="14" t="s">
        <v>26</v>
      </c>
      <c r="K8" s="15" t="s">
        <v>27</v>
      </c>
      <c r="L8" s="13"/>
      <c r="M8" s="13"/>
      <c r="N8" s="13"/>
      <c r="O8" s="13"/>
      <c r="P8" s="13"/>
      <c r="Q8" s="13"/>
      <c r="R8" s="13"/>
    </row>
    <row r="9" spans="1:18" ht="15.75" thickBot="1">
      <c r="A9" s="13"/>
      <c r="B9" s="206" t="s">
        <v>51</v>
      </c>
      <c r="C9" s="207"/>
      <c r="D9" s="208"/>
      <c r="E9" s="11">
        <v>2</v>
      </c>
      <c r="F9" s="92" t="s">
        <v>24</v>
      </c>
      <c r="G9" s="93" t="s">
        <v>60</v>
      </c>
      <c r="H9" s="94">
        <f>IF(AND(A126&gt;0,F126/A126&lt;1),F126/A126,"Нет значений")</f>
        <v>0.136</v>
      </c>
      <c r="I9" s="218"/>
      <c r="J9" s="128">
        <v>4464.44</v>
      </c>
      <c r="K9" s="52">
        <f>SUM(K6+K19+K21)</f>
        <v>2829.3959999999997</v>
      </c>
      <c r="L9" s="13"/>
      <c r="M9" s="13"/>
      <c r="N9" s="13"/>
      <c r="O9" s="13"/>
      <c r="P9" s="13"/>
      <c r="Q9" s="13"/>
      <c r="R9" s="13"/>
    </row>
    <row r="10" spans="1:18" ht="15.75" thickBot="1">
      <c r="A10" s="13"/>
      <c r="B10" s="206" t="s">
        <v>49</v>
      </c>
      <c r="C10" s="207"/>
      <c r="D10" s="208"/>
      <c r="E10" s="7">
        <v>2</v>
      </c>
      <c r="F10" s="95" t="s">
        <v>19</v>
      </c>
      <c r="G10" s="96" t="s">
        <v>61</v>
      </c>
      <c r="H10" s="97">
        <f>IF(E12/E8&gt;100%,"Ошибка",E12/E8)</f>
        <v>0.4375</v>
      </c>
      <c r="I10" s="218"/>
      <c r="J10" s="61" t="s">
        <v>15</v>
      </c>
      <c r="K10" s="158" t="s">
        <v>16</v>
      </c>
      <c r="L10" s="154"/>
      <c r="M10" s="155"/>
      <c r="N10" s="13"/>
      <c r="O10" s="13"/>
      <c r="P10" s="13"/>
      <c r="Q10" s="13"/>
      <c r="R10" s="13"/>
    </row>
    <row r="11" spans="1:18" ht="15.75" thickBot="1">
      <c r="A11" s="13"/>
      <c r="B11" s="213" t="s">
        <v>48</v>
      </c>
      <c r="C11" s="214"/>
      <c r="D11" s="207"/>
      <c r="E11" s="7"/>
      <c r="F11" s="98" t="s">
        <v>25</v>
      </c>
      <c r="G11" s="99" t="s">
        <v>62</v>
      </c>
      <c r="H11" s="100">
        <f>IF(E12&gt;0,IF(E13/(2*E12)&gt;1,"ОШИБКА!",IF(H10&gt;=30%,E13/(2*E12),"ОШИБКА!")),"")</f>
        <v>0.9285714285714286</v>
      </c>
      <c r="I11" s="218"/>
      <c r="J11" s="86" t="s">
        <v>14</v>
      </c>
      <c r="K11" s="51" t="s">
        <v>17</v>
      </c>
      <c r="L11" s="154"/>
      <c r="M11" s="155"/>
      <c r="N11" s="13"/>
      <c r="O11" s="13"/>
      <c r="P11" s="13"/>
      <c r="Q11" s="13"/>
      <c r="R11" s="13"/>
    </row>
    <row r="12" spans="1:18" ht="15.75" thickBot="1">
      <c r="A12" s="13"/>
      <c r="B12" s="219" t="s">
        <v>47</v>
      </c>
      <c r="C12" s="220"/>
      <c r="D12" s="221"/>
      <c r="E12" s="7">
        <v>7</v>
      </c>
      <c r="F12" s="95" t="s">
        <v>20</v>
      </c>
      <c r="G12" s="101" t="s">
        <v>65</v>
      </c>
      <c r="H12" s="102">
        <f>IF(E14/E10&gt;100%,"Ошибка",E14/E10)</f>
        <v>1</v>
      </c>
      <c r="I12" s="218"/>
      <c r="J12" s="151" t="s">
        <v>64</v>
      </c>
      <c r="K12" s="152"/>
      <c r="L12" s="154"/>
      <c r="M12" s="154"/>
      <c r="N12" s="13"/>
      <c r="O12" s="13"/>
      <c r="P12" s="13"/>
      <c r="Q12" s="13"/>
      <c r="R12" s="13"/>
    </row>
    <row r="13" spans="1:18" ht="15.75" thickBot="1">
      <c r="A13" s="13"/>
      <c r="B13" s="219" t="s">
        <v>52</v>
      </c>
      <c r="C13" s="220"/>
      <c r="D13" s="221"/>
      <c r="E13" s="7">
        <v>13</v>
      </c>
      <c r="F13" s="98" t="s">
        <v>23</v>
      </c>
      <c r="G13" s="103" t="s">
        <v>63</v>
      </c>
      <c r="H13" s="104">
        <f>IF(E14&gt;0,IF(E15/(2*E14)&gt;1,"ОШИБКА!",IF(H12&gt;=75%,E15/(2*E14),"ОШИБКА!")),"")</f>
        <v>1</v>
      </c>
      <c r="I13" s="218"/>
      <c r="J13" s="105" t="s">
        <v>66</v>
      </c>
      <c r="K13" s="106" t="s">
        <v>69</v>
      </c>
      <c r="L13" s="155"/>
      <c r="M13" s="155"/>
      <c r="N13" s="13"/>
      <c r="O13" s="13"/>
      <c r="P13" s="13"/>
      <c r="Q13" s="13"/>
      <c r="R13" s="13"/>
    </row>
    <row r="14" spans="1:18" ht="15.75" thickBot="1">
      <c r="A14" s="13"/>
      <c r="B14" s="186" t="s">
        <v>53</v>
      </c>
      <c r="C14" s="187"/>
      <c r="D14" s="188"/>
      <c r="E14" s="7">
        <v>2</v>
      </c>
      <c r="F14" s="17" t="s">
        <v>21</v>
      </c>
      <c r="G14" s="80" t="s">
        <v>74</v>
      </c>
      <c r="H14" s="18" t="str">
        <f>IF(E8&gt;=50,3*H9*H11*H13,"НЕТ")</f>
        <v>НЕТ</v>
      </c>
      <c r="I14" s="82" t="s">
        <v>31</v>
      </c>
      <c r="J14" s="129"/>
      <c r="K14" s="159">
        <f>IF(E8&gt;=50,H14*J14,0)</f>
        <v>0</v>
      </c>
      <c r="L14" s="156"/>
      <c r="M14" s="157"/>
      <c r="N14" s="13"/>
      <c r="O14" s="42"/>
      <c r="P14" s="42"/>
      <c r="Q14" s="13"/>
      <c r="R14" s="13"/>
    </row>
    <row r="15" spans="1:18" ht="15.75" thickBot="1">
      <c r="A15" s="13"/>
      <c r="B15" s="186" t="s">
        <v>54</v>
      </c>
      <c r="C15" s="187"/>
      <c r="D15" s="188"/>
      <c r="E15" s="7">
        <v>4</v>
      </c>
      <c r="F15" s="19" t="s">
        <v>29</v>
      </c>
      <c r="G15" s="81" t="s">
        <v>67</v>
      </c>
      <c r="H15" s="20" t="str">
        <f>IF(E8&gt;=50,5.5*H9*H11*H13/E11,"НЕТ")</f>
        <v>НЕТ</v>
      </c>
      <c r="I15" s="83"/>
      <c r="J15" s="130"/>
      <c r="K15" s="160">
        <f>IF(AND(E8&gt;=25,I15&lt;&gt;""),(I15*H15*J15)/I15,0)</f>
        <v>0</v>
      </c>
      <c r="L15" s="156"/>
      <c r="M15" s="157"/>
      <c r="N15" s="13"/>
      <c r="O15" s="42"/>
      <c r="P15" s="42"/>
      <c r="Q15" s="13"/>
      <c r="R15" s="13"/>
    </row>
    <row r="16" spans="1:18" ht="15.75" thickBot="1">
      <c r="A16" s="13"/>
      <c r="B16" s="189">
        <f>IF(AND(E13&lt;=2*E12,E15&lt;=2*E14,E14&lt;=E10,E8&gt;=E12,E8/E9&lt;=25),"","ОШИБКА!")</f>
      </c>
      <c r="C16" s="190"/>
      <c r="D16" s="190"/>
      <c r="E16" s="190"/>
      <c r="F16" s="21" t="s">
        <v>29</v>
      </c>
      <c r="G16" s="12" t="s">
        <v>68</v>
      </c>
      <c r="H16" s="22" t="str">
        <f>IF(E8&gt;=50,5.5*H9*H11*H13/E11,"НЕТ")</f>
        <v>НЕТ</v>
      </c>
      <c r="I16" s="84"/>
      <c r="J16" s="87"/>
      <c r="K16" s="160">
        <f>IF(AND(E8&gt;=50,I16&lt;&gt;""),(I16*H16*J16)/I16,0)</f>
        <v>0</v>
      </c>
      <c r="L16" s="156"/>
      <c r="M16" s="157"/>
      <c r="N16" s="13"/>
      <c r="O16" s="42"/>
      <c r="P16" s="42"/>
      <c r="Q16" s="13"/>
      <c r="R16" s="13"/>
    </row>
    <row r="17" spans="1:18" ht="15.75" thickBot="1">
      <c r="A17" s="13"/>
      <c r="B17" s="161"/>
      <c r="C17" s="162"/>
      <c r="D17" s="162"/>
      <c r="E17" s="162"/>
      <c r="F17" s="58" t="s">
        <v>29</v>
      </c>
      <c r="G17" s="59" t="s">
        <v>68</v>
      </c>
      <c r="H17" s="60" t="str">
        <f>IF(E8&gt;=50,5.5*H9*H11*H13/E11,"НЕТ")</f>
        <v>НЕТ</v>
      </c>
      <c r="I17" s="85"/>
      <c r="J17" s="88"/>
      <c r="K17" s="163">
        <f>IF(AND(E8&gt;=25,I17&lt;&gt;""),(I17*H17*J17)/I17,0)</f>
        <v>0</v>
      </c>
      <c r="L17" s="156"/>
      <c r="M17" s="157"/>
      <c r="N17" s="13"/>
      <c r="O17" s="42"/>
      <c r="P17" s="42"/>
      <c r="Q17" s="13"/>
      <c r="R17" s="13"/>
    </row>
    <row r="18" spans="1:18" ht="15">
      <c r="A18" s="13"/>
      <c r="B18" s="162"/>
      <c r="C18" s="162"/>
      <c r="D18" s="162"/>
      <c r="E18" s="162"/>
      <c r="F18" s="53" t="s">
        <v>72</v>
      </c>
      <c r="G18" s="107" t="s">
        <v>76</v>
      </c>
      <c r="H18" s="54" t="str">
        <f>IF(E8&gt;=25,1*H9*H11*H13,"НЕТ")</f>
        <v>НЕТ</v>
      </c>
      <c r="I18" s="55" t="str">
        <f>IF((SUM(I15:I17)&lt;&gt;E11),"Ошибка!","X")</f>
        <v>X</v>
      </c>
      <c r="J18" s="56" t="e">
        <f>(J15*I15+J16*I16+J17*I17)/E11</f>
        <v>#DIV/0!</v>
      </c>
      <c r="K18" s="57">
        <f>IF(E8&gt;=25,H18*J18,0)</f>
        <v>0</v>
      </c>
      <c r="L18" s="13"/>
      <c r="M18" s="13"/>
      <c r="N18" s="13"/>
      <c r="O18" s="42"/>
      <c r="P18" s="42"/>
      <c r="Q18" s="13"/>
      <c r="R18" s="13"/>
    </row>
    <row r="19" spans="1:18" ht="15.75" thickBot="1">
      <c r="A19" s="13"/>
      <c r="B19" s="162"/>
      <c r="C19" s="162"/>
      <c r="D19" s="162"/>
      <c r="E19" s="162"/>
      <c r="F19" s="183" t="s">
        <v>73</v>
      </c>
      <c r="G19" s="184"/>
      <c r="H19" s="184"/>
      <c r="I19" s="184"/>
      <c r="J19" s="185"/>
      <c r="K19" s="164">
        <f>SUM(J9-K6)*0.5</f>
        <v>1635.0439999999999</v>
      </c>
      <c r="L19" s="38"/>
      <c r="M19" s="13"/>
      <c r="N19" s="13"/>
      <c r="O19" s="42"/>
      <c r="P19" s="42"/>
      <c r="Q19" s="13"/>
      <c r="R19" s="13"/>
    </row>
    <row r="20" spans="1:18" ht="15.75" thickBot="1">
      <c r="A20" s="13"/>
      <c r="B20" s="162"/>
      <c r="C20" s="162"/>
      <c r="D20" s="162"/>
      <c r="E20" s="162"/>
      <c r="F20" s="168" t="s">
        <v>75</v>
      </c>
      <c r="G20" s="169">
        <f>IF(E8&gt;=50,(K21)/(100*I126),0)</f>
        <v>0</v>
      </c>
      <c r="H20" s="191" t="s">
        <v>36</v>
      </c>
      <c r="I20" s="192"/>
      <c r="J20" s="192"/>
      <c r="K20" s="193"/>
      <c r="L20" s="45" t="s">
        <v>35</v>
      </c>
      <c r="M20" s="13"/>
      <c r="N20" s="13"/>
      <c r="O20" s="42"/>
      <c r="P20" s="42"/>
      <c r="Q20" s="13"/>
      <c r="R20" s="13"/>
    </row>
    <row r="21" spans="1:18" ht="15.75" thickBot="1">
      <c r="A21" s="13"/>
      <c r="B21" s="13"/>
      <c r="C21" s="13"/>
      <c r="D21" s="13"/>
      <c r="E21" s="13"/>
      <c r="F21" s="40"/>
      <c r="G21" s="41"/>
      <c r="H21" s="181" t="s">
        <v>71</v>
      </c>
      <c r="I21" s="182"/>
      <c r="J21" s="182"/>
      <c r="K21" s="173">
        <f>IF(E8&gt;=50,SUM(J9-K6)*0.5,0)</f>
        <v>0</v>
      </c>
      <c r="L21" s="44">
        <f>IF(E8&gt;=50,0,(J9-K9))</f>
        <v>1635.0439999999999</v>
      </c>
      <c r="M21" s="13"/>
      <c r="N21" s="13"/>
      <c r="O21" s="42"/>
      <c r="P21" s="42"/>
      <c r="Q21" s="13"/>
      <c r="R21" s="13"/>
    </row>
    <row r="22" spans="1:18" ht="21.75" customHeight="1" thickBot="1">
      <c r="A22" s="13"/>
      <c r="B22" s="13"/>
      <c r="C22" s="13"/>
      <c r="D22" s="13"/>
      <c r="E22" s="23"/>
      <c r="F22" s="13"/>
      <c r="G22" s="13"/>
      <c r="H22" s="13"/>
      <c r="I22" s="13"/>
      <c r="J22" s="13"/>
      <c r="K22" s="13"/>
      <c r="L22" s="13"/>
      <c r="M22" s="13"/>
      <c r="N22" s="13"/>
      <c r="O22" s="42"/>
      <c r="P22" s="42"/>
      <c r="Q22" s="13"/>
      <c r="R22" s="13"/>
    </row>
    <row r="23" spans="1:22" ht="18.75" customHeight="1">
      <c r="A23" s="62" t="s">
        <v>41</v>
      </c>
      <c r="B23" s="68"/>
      <c r="C23" s="73" t="s">
        <v>39</v>
      </c>
      <c r="D23" s="64" t="s">
        <v>0</v>
      </c>
      <c r="E23" s="24" t="s">
        <v>1</v>
      </c>
      <c r="F23" s="69" t="s">
        <v>3</v>
      </c>
      <c r="G23" s="74" t="s">
        <v>5</v>
      </c>
      <c r="H23" s="77" t="s">
        <v>38</v>
      </c>
      <c r="I23" s="148" t="s">
        <v>70</v>
      </c>
      <c r="J23" s="176" t="s">
        <v>56</v>
      </c>
      <c r="K23" s="133" t="s">
        <v>57</v>
      </c>
      <c r="L23" s="25"/>
      <c r="M23" s="48"/>
      <c r="N23" s="48"/>
      <c r="O23" s="138"/>
      <c r="P23" s="138"/>
      <c r="Q23" s="135"/>
      <c r="R23" s="135"/>
      <c r="S23" s="135"/>
      <c r="T23" s="135"/>
      <c r="U23" s="138"/>
      <c r="V23" s="137"/>
    </row>
    <row r="24" spans="1:22" ht="13.5" customHeight="1">
      <c r="A24" s="63" t="s">
        <v>42</v>
      </c>
      <c r="B24" s="71" t="s">
        <v>37</v>
      </c>
      <c r="C24" s="72" t="s">
        <v>40</v>
      </c>
      <c r="D24" s="65" t="s">
        <v>46</v>
      </c>
      <c r="E24" s="16" t="s">
        <v>33</v>
      </c>
      <c r="F24" s="70" t="s">
        <v>8</v>
      </c>
      <c r="G24" s="75" t="s">
        <v>44</v>
      </c>
      <c r="H24" s="78" t="s">
        <v>17</v>
      </c>
      <c r="I24" s="149" t="s">
        <v>34</v>
      </c>
      <c r="J24" s="177" t="s">
        <v>17</v>
      </c>
      <c r="K24" s="134" t="s">
        <v>17</v>
      </c>
      <c r="L24" s="26" t="s">
        <v>22</v>
      </c>
      <c r="M24" s="48"/>
      <c r="N24" s="48"/>
      <c r="O24" s="138"/>
      <c r="P24" s="138"/>
      <c r="Q24" s="135"/>
      <c r="R24" s="139"/>
      <c r="S24" s="135"/>
      <c r="T24" s="135"/>
      <c r="U24" s="138"/>
      <c r="V24" s="137"/>
    </row>
    <row r="25" spans="1:22" ht="15.75" customHeight="1" thickBot="1">
      <c r="A25" s="66" t="s">
        <v>6</v>
      </c>
      <c r="B25" s="67"/>
      <c r="C25" s="79" t="s">
        <v>43</v>
      </c>
      <c r="D25" s="28" t="s">
        <v>7</v>
      </c>
      <c r="E25" s="29" t="s">
        <v>2</v>
      </c>
      <c r="F25" s="30" t="s">
        <v>9</v>
      </c>
      <c r="G25" s="27" t="s">
        <v>45</v>
      </c>
      <c r="H25" s="76" t="s">
        <v>55</v>
      </c>
      <c r="I25" s="180" t="s">
        <v>77</v>
      </c>
      <c r="J25" s="179" t="s">
        <v>78</v>
      </c>
      <c r="K25" s="132" t="s">
        <v>58</v>
      </c>
      <c r="L25" s="31"/>
      <c r="M25" s="48"/>
      <c r="N25" s="48"/>
      <c r="O25" s="138"/>
      <c r="P25" s="138"/>
      <c r="Q25" s="140"/>
      <c r="R25" s="141"/>
      <c r="S25" s="140"/>
      <c r="T25" s="140"/>
      <c r="U25" s="138"/>
      <c r="V25" s="137"/>
    </row>
    <row r="26" spans="1:22" ht="16.5" thickBot="1">
      <c r="A26" s="109">
        <f>IF(B26&lt;&gt;"",1,"")</f>
        <v>1</v>
      </c>
      <c r="B26" s="7" t="s">
        <v>81</v>
      </c>
      <c r="C26" s="6">
        <v>25</v>
      </c>
      <c r="D26" s="3">
        <v>0.43</v>
      </c>
      <c r="E26" s="32">
        <f>IF(B26&lt;&gt;E109,H8/25,"")</f>
        <v>0.32</v>
      </c>
      <c r="F26" s="37">
        <f>IF(B26&lt;&gt;"",IF(C26&lt;18,(D26*C26*E26)/18,D26*E26),"")</f>
        <v>0.1376</v>
      </c>
      <c r="G26" s="2">
        <v>4391</v>
      </c>
      <c r="H26" s="39">
        <f>IF(AND(F25&lt;&gt;"",B26&lt;&gt;""),F26*G26,"")</f>
        <v>604.2016</v>
      </c>
      <c r="I26" s="174">
        <f>IF(F26&lt;&gt;"",IF((F26-H$9)&gt;=5%,3*(F26-H$9),0),"")</f>
        <v>0</v>
      </c>
      <c r="J26" s="178">
        <f>IF(E$8&gt;=50,IF(F26&lt;&gt;"",IF((F26-H$9)&gt;=0,(I26*100*G$20),0),""),0)</f>
        <v>0</v>
      </c>
      <c r="K26" s="33">
        <f>IF(AND(F25&lt;&gt;"",B26&lt;&gt;""),(H26+J26),"")</f>
        <v>604.2016</v>
      </c>
      <c r="L26" s="110">
        <f aca="true" t="shared" si="0" ref="L26:L57">IF(D26&lt;=100%,"","ОШИБКА")</f>
      </c>
      <c r="M26" s="48">
        <f>IF(D26&lt;&gt;"",IF((Q26)&gt;0,1,""),"")</f>
      </c>
      <c r="N26" s="48"/>
      <c r="O26" s="138"/>
      <c r="P26" s="138"/>
      <c r="Q26" s="126"/>
      <c r="R26" s="142"/>
      <c r="S26" s="46"/>
      <c r="T26" s="143"/>
      <c r="U26" s="138"/>
      <c r="V26" s="137"/>
    </row>
    <row r="27" spans="1:22" ht="16.5" thickBot="1">
      <c r="A27" s="111">
        <v>2</v>
      </c>
      <c r="B27" s="7" t="s">
        <v>82</v>
      </c>
      <c r="C27" s="4">
        <v>25</v>
      </c>
      <c r="D27" s="3">
        <v>0.42</v>
      </c>
      <c r="E27" s="32">
        <f>IF(B27&lt;&gt;"",H8/25,"")</f>
        <v>0.32</v>
      </c>
      <c r="F27" s="37">
        <f aca="true" t="shared" si="1" ref="F27:F90">IF(B27&lt;&gt;"",IF(C27&lt;18,(D27*C27*E27)/18,D27*E27),"")</f>
        <v>0.1344</v>
      </c>
      <c r="G27" s="2">
        <v>4391</v>
      </c>
      <c r="H27" s="39">
        <f aca="true" t="shared" si="2" ref="H27:H90">IF(AND(F26&lt;&gt;"",B27&lt;&gt;""),F27*G27,"")</f>
        <v>590.1504</v>
      </c>
      <c r="I27" s="174">
        <f aca="true" t="shared" si="3" ref="I27:I90">IF(F27&lt;&gt;"",IF((F27-H$9)&gt;=5%,3*(F27-H$9),0),"")</f>
        <v>0</v>
      </c>
      <c r="J27" s="150">
        <f aca="true" t="shared" si="4" ref="J27:J90">IF(E$8&gt;=50,IF(F27&lt;&gt;"",IF((F27-H$9)&gt;=0,(I27*100*G$20),0),""),0)</f>
        <v>0</v>
      </c>
      <c r="K27" s="33">
        <f aca="true" t="shared" si="5" ref="K27:K90">IF(AND(F26&lt;&gt;"",B27&lt;&gt;""),(H27+J27),"")</f>
        <v>590.1504</v>
      </c>
      <c r="L27" s="112">
        <f t="shared" si="0"/>
      </c>
      <c r="M27" s="48">
        <f aca="true" t="shared" si="6" ref="M27:M90">IF(D27&lt;&gt;"",IF((Q27)&gt;0,1,""),"")</f>
      </c>
      <c r="N27" s="48"/>
      <c r="O27" s="138"/>
      <c r="P27" s="138"/>
      <c r="Q27" s="126"/>
      <c r="R27" s="142"/>
      <c r="S27" s="46"/>
      <c r="T27" s="143"/>
      <c r="U27" s="138"/>
      <c r="V27" s="137"/>
    </row>
    <row r="28" spans="1:22" ht="16.5" thickBot="1">
      <c r="A28" s="111">
        <f aca="true" t="shared" si="7" ref="A28:A91">IF(B28&lt;&gt;"",A27+1,"")</f>
      </c>
      <c r="B28" s="7"/>
      <c r="C28" s="4"/>
      <c r="D28" s="3"/>
      <c r="E28" s="32">
        <f>IF(B28&lt;&gt;"",H8/25,"")</f>
      </c>
      <c r="F28" s="37">
        <f>IF(B28&lt;&gt;"",IF(C28&lt;18,(D28*C28*E28)/18,D28*E28),"")</f>
      </c>
      <c r="G28" s="2"/>
      <c r="H28" s="39">
        <f t="shared" si="2"/>
      </c>
      <c r="I28" s="174">
        <f t="shared" si="3"/>
      </c>
      <c r="J28" s="150">
        <f t="shared" si="4"/>
        <v>0</v>
      </c>
      <c r="K28" s="33">
        <f t="shared" si="5"/>
      </c>
      <c r="L28" s="112">
        <f t="shared" si="0"/>
      </c>
      <c r="M28" s="48">
        <f t="shared" si="6"/>
      </c>
      <c r="N28" s="48"/>
      <c r="O28" s="138"/>
      <c r="P28" s="138"/>
      <c r="Q28" s="126"/>
      <c r="R28" s="142"/>
      <c r="S28" s="46"/>
      <c r="T28" s="143"/>
      <c r="U28" s="138"/>
      <c r="V28" s="137"/>
    </row>
    <row r="29" spans="1:22" ht="16.5" thickBot="1">
      <c r="A29" s="111">
        <f t="shared" si="7"/>
      </c>
      <c r="B29" s="7"/>
      <c r="C29" s="4"/>
      <c r="D29" s="3"/>
      <c r="E29" s="32">
        <f>IF(B29&lt;&gt;"",H8/25,"")</f>
      </c>
      <c r="F29" s="37">
        <f t="shared" si="1"/>
      </c>
      <c r="G29" s="2"/>
      <c r="H29" s="39">
        <f t="shared" si="2"/>
      </c>
      <c r="I29" s="174">
        <f t="shared" si="3"/>
      </c>
      <c r="J29" s="150">
        <f t="shared" si="4"/>
        <v>0</v>
      </c>
      <c r="K29" s="33">
        <f t="shared" si="5"/>
      </c>
      <c r="L29" s="112">
        <f t="shared" si="0"/>
      </c>
      <c r="M29" s="48">
        <f t="shared" si="6"/>
      </c>
      <c r="N29" s="48"/>
      <c r="O29" s="138"/>
      <c r="P29" s="138"/>
      <c r="Q29" s="126"/>
      <c r="R29" s="142"/>
      <c r="S29" s="46"/>
      <c r="T29" s="143"/>
      <c r="U29" s="138"/>
      <c r="V29" s="137"/>
    </row>
    <row r="30" spans="1:22" ht="16.5" thickBot="1">
      <c r="A30" s="111">
        <f t="shared" si="7"/>
      </c>
      <c r="B30" s="7"/>
      <c r="C30" s="4"/>
      <c r="D30" s="3"/>
      <c r="E30" s="32">
        <f>IF(B30&lt;&gt;"",H8/25,"")</f>
      </c>
      <c r="F30" s="37">
        <f t="shared" si="1"/>
      </c>
      <c r="G30" s="2"/>
      <c r="H30" s="39">
        <f t="shared" si="2"/>
      </c>
      <c r="I30" s="174">
        <f t="shared" si="3"/>
      </c>
      <c r="J30" s="150">
        <f t="shared" si="4"/>
        <v>0</v>
      </c>
      <c r="K30" s="33">
        <f t="shared" si="5"/>
      </c>
      <c r="L30" s="112">
        <f t="shared" si="0"/>
      </c>
      <c r="M30" s="48">
        <f t="shared" si="6"/>
      </c>
      <c r="N30" s="48"/>
      <c r="O30" s="138"/>
      <c r="P30" s="138"/>
      <c r="Q30" s="126"/>
      <c r="R30" s="142"/>
      <c r="S30" s="46"/>
      <c r="T30" s="143"/>
      <c r="U30" s="138"/>
      <c r="V30" s="137"/>
    </row>
    <row r="31" spans="1:22" ht="15.75" thickBot="1">
      <c r="A31" s="111">
        <f>IF(B31&lt;&gt;"",A30+1,"")</f>
      </c>
      <c r="B31" s="7"/>
      <c r="C31" s="5"/>
      <c r="D31" s="3"/>
      <c r="E31" s="32">
        <f>IF(B31&lt;&gt;"",H8/25,"")</f>
      </c>
      <c r="F31" s="37">
        <f t="shared" si="1"/>
      </c>
      <c r="G31" s="2"/>
      <c r="H31" s="39">
        <f t="shared" si="2"/>
      </c>
      <c r="I31" s="174">
        <f t="shared" si="3"/>
      </c>
      <c r="J31" s="150">
        <f t="shared" si="4"/>
        <v>0</v>
      </c>
      <c r="K31" s="33">
        <f t="shared" si="5"/>
      </c>
      <c r="L31" s="112">
        <f t="shared" si="0"/>
      </c>
      <c r="M31" s="48">
        <f t="shared" si="6"/>
      </c>
      <c r="N31" s="48"/>
      <c r="O31" s="138"/>
      <c r="P31" s="138"/>
      <c r="Q31" s="126"/>
      <c r="R31" s="142"/>
      <c r="S31" s="46"/>
      <c r="T31" s="143"/>
      <c r="U31" s="138"/>
      <c r="V31" s="137"/>
    </row>
    <row r="32" spans="1:22" ht="16.5" thickBot="1">
      <c r="A32" s="111">
        <f t="shared" si="7"/>
      </c>
      <c r="B32" s="7"/>
      <c r="C32" s="4"/>
      <c r="D32" s="3"/>
      <c r="E32" s="32">
        <f>IF(B32&lt;&gt;"",H8/25,"")</f>
      </c>
      <c r="F32" s="37">
        <f t="shared" si="1"/>
      </c>
      <c r="G32" s="2"/>
      <c r="H32" s="39">
        <f t="shared" si="2"/>
      </c>
      <c r="I32" s="174">
        <f t="shared" si="3"/>
      </c>
      <c r="J32" s="150">
        <f t="shared" si="4"/>
        <v>0</v>
      </c>
      <c r="K32" s="33">
        <f t="shared" si="5"/>
      </c>
      <c r="L32" s="112">
        <f t="shared" si="0"/>
      </c>
      <c r="M32" s="48">
        <f t="shared" si="6"/>
      </c>
      <c r="N32" s="48"/>
      <c r="O32" s="138"/>
      <c r="P32" s="138"/>
      <c r="Q32" s="126"/>
      <c r="R32" s="142"/>
      <c r="S32" s="46"/>
      <c r="T32" s="143"/>
      <c r="U32" s="138"/>
      <c r="V32" s="137"/>
    </row>
    <row r="33" spans="1:22" ht="15.75" thickBot="1">
      <c r="A33" s="111">
        <f t="shared" si="7"/>
      </c>
      <c r="B33" s="7"/>
      <c r="C33" s="5"/>
      <c r="D33" s="3"/>
      <c r="E33" s="32">
        <f>IF(B33&lt;&gt;"",H8/25,"")</f>
      </c>
      <c r="F33" s="37">
        <f t="shared" si="1"/>
      </c>
      <c r="G33" s="2"/>
      <c r="H33" s="39">
        <f t="shared" si="2"/>
      </c>
      <c r="I33" s="174">
        <f t="shared" si="3"/>
      </c>
      <c r="J33" s="150">
        <f t="shared" si="4"/>
        <v>0</v>
      </c>
      <c r="K33" s="33">
        <f t="shared" si="5"/>
      </c>
      <c r="L33" s="112">
        <f t="shared" si="0"/>
      </c>
      <c r="M33" s="48">
        <f t="shared" si="6"/>
      </c>
      <c r="N33" s="48"/>
      <c r="O33" s="138"/>
      <c r="P33" s="138"/>
      <c r="Q33" s="126"/>
      <c r="R33" s="142"/>
      <c r="S33" s="46"/>
      <c r="T33" s="143"/>
      <c r="U33" s="138"/>
      <c r="V33" s="137"/>
    </row>
    <row r="34" spans="1:22" ht="16.5" thickBot="1">
      <c r="A34" s="111">
        <f t="shared" si="7"/>
      </c>
      <c r="B34" s="7"/>
      <c r="C34" s="4"/>
      <c r="D34" s="3"/>
      <c r="E34" s="32">
        <f>IF(B34&lt;&gt;"",H8/25,"")</f>
      </c>
      <c r="F34" s="37">
        <f t="shared" si="1"/>
      </c>
      <c r="G34" s="2"/>
      <c r="H34" s="39">
        <f t="shared" si="2"/>
      </c>
      <c r="I34" s="174">
        <f t="shared" si="3"/>
      </c>
      <c r="J34" s="150">
        <f t="shared" si="4"/>
        <v>0</v>
      </c>
      <c r="K34" s="33">
        <f t="shared" si="5"/>
      </c>
      <c r="L34" s="112">
        <f t="shared" si="0"/>
      </c>
      <c r="M34" s="48">
        <f t="shared" si="6"/>
      </c>
      <c r="N34" s="48"/>
      <c r="O34" s="138"/>
      <c r="P34" s="138"/>
      <c r="Q34" s="126"/>
      <c r="R34" s="142"/>
      <c r="S34" s="46"/>
      <c r="T34" s="143"/>
      <c r="U34" s="138"/>
      <c r="V34" s="137"/>
    </row>
    <row r="35" spans="1:22" ht="15.75" thickBot="1">
      <c r="A35" s="111">
        <f t="shared" si="7"/>
      </c>
      <c r="B35" s="7"/>
      <c r="C35" s="5"/>
      <c r="D35" s="3"/>
      <c r="E35" s="32">
        <f>IF(B35&lt;&gt;"",H8/25,"")</f>
      </c>
      <c r="F35" s="37">
        <f t="shared" si="1"/>
      </c>
      <c r="G35" s="2"/>
      <c r="H35" s="39">
        <f t="shared" si="2"/>
      </c>
      <c r="I35" s="174">
        <f t="shared" si="3"/>
      </c>
      <c r="J35" s="150">
        <f t="shared" si="4"/>
        <v>0</v>
      </c>
      <c r="K35" s="33">
        <f t="shared" si="5"/>
      </c>
      <c r="L35" s="112">
        <f t="shared" si="0"/>
      </c>
      <c r="M35" s="48">
        <f t="shared" si="6"/>
      </c>
      <c r="N35" s="48"/>
      <c r="O35" s="138"/>
      <c r="P35" s="138"/>
      <c r="Q35" s="126"/>
      <c r="R35" s="142"/>
      <c r="S35" s="46"/>
      <c r="T35" s="143"/>
      <c r="U35" s="138"/>
      <c r="V35" s="137"/>
    </row>
    <row r="36" spans="1:22" ht="16.5" thickBot="1">
      <c r="A36" s="111">
        <f t="shared" si="7"/>
      </c>
      <c r="B36" s="7"/>
      <c r="C36" s="4"/>
      <c r="D36" s="3"/>
      <c r="E36" s="32">
        <f>IF(B36&lt;&gt;"",H8/25,"")</f>
      </c>
      <c r="F36" s="37">
        <f t="shared" si="1"/>
      </c>
      <c r="G36" s="2"/>
      <c r="H36" s="39">
        <f t="shared" si="2"/>
      </c>
      <c r="I36" s="174">
        <f t="shared" si="3"/>
      </c>
      <c r="J36" s="150">
        <f t="shared" si="4"/>
        <v>0</v>
      </c>
      <c r="K36" s="33">
        <f t="shared" si="5"/>
      </c>
      <c r="L36" s="112">
        <f t="shared" si="0"/>
      </c>
      <c r="M36" s="48">
        <f t="shared" si="6"/>
      </c>
      <c r="N36" s="48"/>
      <c r="O36" s="138"/>
      <c r="P36" s="138"/>
      <c r="Q36" s="126"/>
      <c r="R36" s="142"/>
      <c r="S36" s="46"/>
      <c r="T36" s="143"/>
      <c r="U36" s="138"/>
      <c r="V36" s="137"/>
    </row>
    <row r="37" spans="1:22" ht="16.5" thickBot="1">
      <c r="A37" s="111">
        <f t="shared" si="7"/>
      </c>
      <c r="B37" s="7"/>
      <c r="C37" s="4"/>
      <c r="D37" s="3"/>
      <c r="E37" s="32">
        <f>IF(B37&lt;&gt;"",H8/25,"")</f>
      </c>
      <c r="F37" s="37">
        <f t="shared" si="1"/>
      </c>
      <c r="G37" s="2"/>
      <c r="H37" s="39">
        <f t="shared" si="2"/>
      </c>
      <c r="I37" s="174">
        <f t="shared" si="3"/>
      </c>
      <c r="J37" s="150">
        <f t="shared" si="4"/>
        <v>0</v>
      </c>
      <c r="K37" s="33">
        <f t="shared" si="5"/>
      </c>
      <c r="L37" s="112">
        <f t="shared" si="0"/>
      </c>
      <c r="M37" s="48">
        <f t="shared" si="6"/>
      </c>
      <c r="N37" s="48"/>
      <c r="O37" s="138"/>
      <c r="P37" s="138"/>
      <c r="Q37" s="126"/>
      <c r="R37" s="142"/>
      <c r="S37" s="46"/>
      <c r="T37" s="143"/>
      <c r="U37" s="138"/>
      <c r="V37" s="137"/>
    </row>
    <row r="38" spans="1:22" ht="16.5" thickBot="1">
      <c r="A38" s="111">
        <f t="shared" si="7"/>
      </c>
      <c r="B38" s="7"/>
      <c r="C38" s="4"/>
      <c r="D38" s="3"/>
      <c r="E38" s="32">
        <f>IF(B38&lt;&gt;"",H8/25,"")</f>
      </c>
      <c r="F38" s="37">
        <f t="shared" si="1"/>
      </c>
      <c r="G38" s="2"/>
      <c r="H38" s="39">
        <f t="shared" si="2"/>
      </c>
      <c r="I38" s="174">
        <f t="shared" si="3"/>
      </c>
      <c r="J38" s="150">
        <f t="shared" si="4"/>
        <v>0</v>
      </c>
      <c r="K38" s="33">
        <f t="shared" si="5"/>
      </c>
      <c r="L38" s="112">
        <f t="shared" si="0"/>
      </c>
      <c r="M38" s="48">
        <f t="shared" si="6"/>
      </c>
      <c r="N38" s="48"/>
      <c r="O38" s="138"/>
      <c r="P38" s="138"/>
      <c r="Q38" s="126"/>
      <c r="R38" s="142"/>
      <c r="S38" s="46"/>
      <c r="T38" s="143"/>
      <c r="U38" s="138"/>
      <c r="V38" s="137"/>
    </row>
    <row r="39" spans="1:22" ht="18" customHeight="1" thickBot="1">
      <c r="A39" s="111">
        <f t="shared" si="7"/>
      </c>
      <c r="B39" s="7"/>
      <c r="C39" s="4"/>
      <c r="D39" s="3"/>
      <c r="E39" s="32">
        <f>IF(B39&lt;&gt;"",H8/25,"")</f>
      </c>
      <c r="F39" s="37">
        <f t="shared" si="1"/>
      </c>
      <c r="G39" s="2"/>
      <c r="H39" s="39">
        <f t="shared" si="2"/>
      </c>
      <c r="I39" s="174">
        <f t="shared" si="3"/>
      </c>
      <c r="J39" s="150">
        <f t="shared" si="4"/>
        <v>0</v>
      </c>
      <c r="K39" s="33">
        <f t="shared" si="5"/>
      </c>
      <c r="L39" s="112">
        <f t="shared" si="0"/>
      </c>
      <c r="M39" s="48">
        <f t="shared" si="6"/>
      </c>
      <c r="N39" s="48"/>
      <c r="O39" s="138"/>
      <c r="P39" s="138"/>
      <c r="Q39" s="126"/>
      <c r="R39" s="142"/>
      <c r="S39" s="46"/>
      <c r="T39" s="143"/>
      <c r="U39" s="138"/>
      <c r="V39" s="137"/>
    </row>
    <row r="40" spans="1:22" ht="15.75" thickBot="1">
      <c r="A40" s="111">
        <f t="shared" si="7"/>
      </c>
      <c r="B40" s="7"/>
      <c r="C40" s="5"/>
      <c r="D40" s="3"/>
      <c r="E40" s="32">
        <f>IF(B40&lt;&gt;"",H8/25,"")</f>
      </c>
      <c r="F40" s="37">
        <f t="shared" si="1"/>
      </c>
      <c r="G40" s="2"/>
      <c r="H40" s="39">
        <f t="shared" si="2"/>
      </c>
      <c r="I40" s="174">
        <f t="shared" si="3"/>
      </c>
      <c r="J40" s="150">
        <f t="shared" si="4"/>
        <v>0</v>
      </c>
      <c r="K40" s="33">
        <f t="shared" si="5"/>
      </c>
      <c r="L40" s="112">
        <f t="shared" si="0"/>
      </c>
      <c r="M40" s="48">
        <f t="shared" si="6"/>
      </c>
      <c r="N40" s="48"/>
      <c r="O40" s="138"/>
      <c r="P40" s="138"/>
      <c r="Q40" s="126"/>
      <c r="R40" s="142"/>
      <c r="S40" s="46"/>
      <c r="T40" s="143"/>
      <c r="U40" s="138"/>
      <c r="V40" s="137"/>
    </row>
    <row r="41" spans="1:22" ht="16.5" thickBot="1">
      <c r="A41" s="111">
        <f t="shared" si="7"/>
      </c>
      <c r="B41" s="7"/>
      <c r="C41" s="4"/>
      <c r="D41" s="3"/>
      <c r="E41" s="32">
        <f>IF(B41&lt;&gt;"",H8/25,"")</f>
      </c>
      <c r="F41" s="37">
        <f t="shared" si="1"/>
      </c>
      <c r="G41" s="2"/>
      <c r="H41" s="39">
        <f t="shared" si="2"/>
      </c>
      <c r="I41" s="174">
        <f t="shared" si="3"/>
      </c>
      <c r="J41" s="150">
        <f t="shared" si="4"/>
        <v>0</v>
      </c>
      <c r="K41" s="33">
        <f t="shared" si="5"/>
      </c>
      <c r="L41" s="112">
        <f t="shared" si="0"/>
      </c>
      <c r="M41" s="48">
        <f t="shared" si="6"/>
      </c>
      <c r="N41" s="48"/>
      <c r="O41" s="138"/>
      <c r="P41" s="138"/>
      <c r="Q41" s="126"/>
      <c r="R41" s="142"/>
      <c r="S41" s="46"/>
      <c r="T41" s="143"/>
      <c r="U41" s="138"/>
      <c r="V41" s="137"/>
    </row>
    <row r="42" spans="1:22" ht="15.75" thickBot="1">
      <c r="A42" s="111">
        <f t="shared" si="7"/>
      </c>
      <c r="B42" s="7"/>
      <c r="C42" s="5"/>
      <c r="D42" s="3"/>
      <c r="E42" s="32">
        <f>IF(B42&lt;&gt;"",H8/25,"")</f>
      </c>
      <c r="F42" s="37">
        <f t="shared" si="1"/>
      </c>
      <c r="G42" s="2"/>
      <c r="H42" s="39">
        <f t="shared" si="2"/>
      </c>
      <c r="I42" s="174">
        <f t="shared" si="3"/>
      </c>
      <c r="J42" s="150">
        <f t="shared" si="4"/>
        <v>0</v>
      </c>
      <c r="K42" s="33">
        <f t="shared" si="5"/>
      </c>
      <c r="L42" s="112">
        <f t="shared" si="0"/>
      </c>
      <c r="M42" s="48">
        <f t="shared" si="6"/>
      </c>
      <c r="N42" s="48"/>
      <c r="O42" s="138"/>
      <c r="P42" s="138"/>
      <c r="Q42" s="126"/>
      <c r="R42" s="142"/>
      <c r="S42" s="46"/>
      <c r="T42" s="143"/>
      <c r="U42" s="138"/>
      <c r="V42" s="137"/>
    </row>
    <row r="43" spans="1:22" ht="15.75" thickBot="1">
      <c r="A43" s="111">
        <f t="shared" si="7"/>
      </c>
      <c r="B43" s="7"/>
      <c r="C43" s="5"/>
      <c r="D43" s="3"/>
      <c r="E43" s="32">
        <f>IF(B43&lt;&gt;"",H8/25,"")</f>
      </c>
      <c r="F43" s="37">
        <f t="shared" si="1"/>
      </c>
      <c r="G43" s="2"/>
      <c r="H43" s="39">
        <f t="shared" si="2"/>
      </c>
      <c r="I43" s="174">
        <f t="shared" si="3"/>
      </c>
      <c r="J43" s="150">
        <f t="shared" si="4"/>
        <v>0</v>
      </c>
      <c r="K43" s="33">
        <f t="shared" si="5"/>
      </c>
      <c r="L43" s="112">
        <f t="shared" si="0"/>
      </c>
      <c r="M43" s="48">
        <f t="shared" si="6"/>
      </c>
      <c r="N43" s="48"/>
      <c r="O43" s="138"/>
      <c r="P43" s="138"/>
      <c r="Q43" s="126"/>
      <c r="R43" s="142"/>
      <c r="S43" s="46"/>
      <c r="T43" s="143"/>
      <c r="U43" s="138"/>
      <c r="V43" s="137"/>
    </row>
    <row r="44" spans="1:22" ht="16.5" thickBot="1">
      <c r="A44" s="111">
        <f t="shared" si="7"/>
      </c>
      <c r="B44" s="7"/>
      <c r="C44" s="4"/>
      <c r="D44" s="3"/>
      <c r="E44" s="32">
        <f>IF(B44&lt;&gt;"",H8/25,"")</f>
      </c>
      <c r="F44" s="37">
        <f t="shared" si="1"/>
      </c>
      <c r="G44" s="2"/>
      <c r="H44" s="39">
        <f t="shared" si="2"/>
      </c>
      <c r="I44" s="174">
        <f t="shared" si="3"/>
      </c>
      <c r="J44" s="150">
        <f t="shared" si="4"/>
        <v>0</v>
      </c>
      <c r="K44" s="33">
        <f t="shared" si="5"/>
      </c>
      <c r="L44" s="112">
        <f t="shared" si="0"/>
      </c>
      <c r="M44" s="48">
        <f t="shared" si="6"/>
      </c>
      <c r="N44" s="48"/>
      <c r="O44" s="138"/>
      <c r="P44" s="138"/>
      <c r="Q44" s="126"/>
      <c r="R44" s="142"/>
      <c r="S44" s="46"/>
      <c r="T44" s="143"/>
      <c r="U44" s="138"/>
      <c r="V44" s="137"/>
    </row>
    <row r="45" spans="1:22" ht="16.5" thickBot="1">
      <c r="A45" s="111">
        <f t="shared" si="7"/>
      </c>
      <c r="B45" s="7"/>
      <c r="C45" s="4"/>
      <c r="D45" s="3"/>
      <c r="E45" s="32">
        <f>IF(B45&lt;&gt;"",H8/25,"")</f>
      </c>
      <c r="F45" s="37">
        <f>IF(B45&lt;&gt;"",IF(C45&lt;18,(D45*C45*E45)/18,D45*E45),"")</f>
      </c>
      <c r="G45" s="2"/>
      <c r="H45" s="39">
        <f t="shared" si="2"/>
      </c>
      <c r="I45" s="174">
        <f t="shared" si="3"/>
      </c>
      <c r="J45" s="150">
        <f t="shared" si="4"/>
        <v>0</v>
      </c>
      <c r="K45" s="33">
        <f t="shared" si="5"/>
      </c>
      <c r="L45" s="112">
        <f t="shared" si="0"/>
      </c>
      <c r="M45" s="48">
        <f t="shared" si="6"/>
      </c>
      <c r="N45" s="48"/>
      <c r="O45" s="138"/>
      <c r="P45" s="138"/>
      <c r="Q45" s="126"/>
      <c r="R45" s="142"/>
      <c r="S45" s="46"/>
      <c r="T45" s="143"/>
      <c r="U45" s="138"/>
      <c r="V45" s="137"/>
    </row>
    <row r="46" spans="1:22" ht="16.5" thickBot="1">
      <c r="A46" s="111">
        <f t="shared" si="7"/>
      </c>
      <c r="B46" s="7"/>
      <c r="C46" s="4"/>
      <c r="D46" s="3"/>
      <c r="E46" s="32">
        <f>IF(B46&lt;&gt;"",H8/25,"")</f>
      </c>
      <c r="F46" s="37">
        <f t="shared" si="1"/>
      </c>
      <c r="G46" s="2"/>
      <c r="H46" s="39">
        <f t="shared" si="2"/>
      </c>
      <c r="I46" s="174">
        <f t="shared" si="3"/>
      </c>
      <c r="J46" s="150">
        <f t="shared" si="4"/>
        <v>0</v>
      </c>
      <c r="K46" s="33">
        <f t="shared" si="5"/>
      </c>
      <c r="L46" s="112">
        <f t="shared" si="0"/>
      </c>
      <c r="M46" s="48">
        <f t="shared" si="6"/>
      </c>
      <c r="N46" s="48"/>
      <c r="O46" s="138"/>
      <c r="P46" s="138"/>
      <c r="Q46" s="126"/>
      <c r="R46" s="142"/>
      <c r="S46" s="46"/>
      <c r="T46" s="143"/>
      <c r="U46" s="138"/>
      <c r="V46" s="137"/>
    </row>
    <row r="47" spans="1:22" ht="16.5" thickBot="1">
      <c r="A47" s="111">
        <f t="shared" si="7"/>
      </c>
      <c r="B47" s="7"/>
      <c r="C47" s="4"/>
      <c r="D47" s="3"/>
      <c r="E47" s="32">
        <f>IF(B47&lt;&gt;"",H8/25,"")</f>
      </c>
      <c r="F47" s="37">
        <f t="shared" si="1"/>
      </c>
      <c r="G47" s="2"/>
      <c r="H47" s="39">
        <f t="shared" si="2"/>
      </c>
      <c r="I47" s="174">
        <f t="shared" si="3"/>
      </c>
      <c r="J47" s="150">
        <f t="shared" si="4"/>
        <v>0</v>
      </c>
      <c r="K47" s="33">
        <f t="shared" si="5"/>
      </c>
      <c r="L47" s="112">
        <f t="shared" si="0"/>
      </c>
      <c r="M47" s="48">
        <f t="shared" si="6"/>
      </c>
      <c r="N47" s="48"/>
      <c r="O47" s="138"/>
      <c r="P47" s="138"/>
      <c r="Q47" s="126"/>
      <c r="R47" s="142"/>
      <c r="S47" s="46"/>
      <c r="T47" s="143"/>
      <c r="U47" s="138"/>
      <c r="V47" s="137"/>
    </row>
    <row r="48" spans="1:22" ht="16.5" thickBot="1">
      <c r="A48" s="111">
        <f t="shared" si="7"/>
      </c>
      <c r="B48" s="7"/>
      <c r="C48" s="4"/>
      <c r="D48" s="3"/>
      <c r="E48" s="32">
        <f>IF(B48&lt;&gt;"",H8/25,"")</f>
      </c>
      <c r="F48" s="37">
        <f t="shared" si="1"/>
      </c>
      <c r="G48" s="2"/>
      <c r="H48" s="39">
        <f t="shared" si="2"/>
      </c>
      <c r="I48" s="174">
        <f t="shared" si="3"/>
      </c>
      <c r="J48" s="150">
        <f t="shared" si="4"/>
        <v>0</v>
      </c>
      <c r="K48" s="33">
        <f t="shared" si="5"/>
      </c>
      <c r="L48" s="112">
        <f t="shared" si="0"/>
      </c>
      <c r="M48" s="48">
        <f t="shared" si="6"/>
      </c>
      <c r="N48" s="48"/>
      <c r="O48" s="138"/>
      <c r="P48" s="138"/>
      <c r="Q48" s="126"/>
      <c r="R48" s="142"/>
      <c r="S48" s="46"/>
      <c r="T48" s="143"/>
      <c r="U48" s="138"/>
      <c r="V48" s="137"/>
    </row>
    <row r="49" spans="1:22" ht="16.5" thickBot="1">
      <c r="A49" s="111">
        <f t="shared" si="7"/>
      </c>
      <c r="B49" s="7"/>
      <c r="C49" s="4"/>
      <c r="D49" s="3"/>
      <c r="E49" s="32">
        <f>IF(B49&lt;&gt;"",H8/25,"")</f>
      </c>
      <c r="F49" s="37">
        <f t="shared" si="1"/>
      </c>
      <c r="G49" s="2"/>
      <c r="H49" s="39">
        <f t="shared" si="2"/>
      </c>
      <c r="I49" s="174">
        <f t="shared" si="3"/>
      </c>
      <c r="J49" s="150">
        <f t="shared" si="4"/>
        <v>0</v>
      </c>
      <c r="K49" s="33">
        <f t="shared" si="5"/>
      </c>
      <c r="L49" s="112">
        <f t="shared" si="0"/>
      </c>
      <c r="M49" s="48">
        <f t="shared" si="6"/>
      </c>
      <c r="N49" s="48"/>
      <c r="O49" s="138"/>
      <c r="P49" s="138"/>
      <c r="Q49" s="126"/>
      <c r="R49" s="142"/>
      <c r="S49" s="46"/>
      <c r="T49" s="143"/>
      <c r="U49" s="138"/>
      <c r="V49" s="137"/>
    </row>
    <row r="50" spans="1:22" ht="15.75" thickBot="1">
      <c r="A50" s="111">
        <f t="shared" si="7"/>
      </c>
      <c r="B50" s="7"/>
      <c r="C50" s="5"/>
      <c r="D50" s="3"/>
      <c r="E50" s="32">
        <f>IF(B50&lt;&gt;"",H8/25,"")</f>
      </c>
      <c r="F50" s="37">
        <f t="shared" si="1"/>
      </c>
      <c r="G50" s="2"/>
      <c r="H50" s="39">
        <f t="shared" si="2"/>
      </c>
      <c r="I50" s="174">
        <f t="shared" si="3"/>
      </c>
      <c r="J50" s="150">
        <f t="shared" si="4"/>
        <v>0</v>
      </c>
      <c r="K50" s="33">
        <f t="shared" si="5"/>
      </c>
      <c r="L50" s="112">
        <f t="shared" si="0"/>
      </c>
      <c r="M50" s="48">
        <f t="shared" si="6"/>
      </c>
      <c r="N50" s="48"/>
      <c r="O50" s="138"/>
      <c r="P50" s="138"/>
      <c r="Q50" s="126"/>
      <c r="R50" s="142"/>
      <c r="S50" s="46"/>
      <c r="T50" s="143"/>
      <c r="U50" s="138"/>
      <c r="V50" s="137"/>
    </row>
    <row r="51" spans="1:22" ht="16.5" thickBot="1">
      <c r="A51" s="111">
        <f t="shared" si="7"/>
      </c>
      <c r="B51" s="7"/>
      <c r="C51" s="4"/>
      <c r="D51" s="3"/>
      <c r="E51" s="32">
        <f>IF(B51&lt;&gt;"",H8/25,"")</f>
      </c>
      <c r="F51" s="37">
        <f t="shared" si="1"/>
      </c>
      <c r="G51" s="2"/>
      <c r="H51" s="39">
        <f t="shared" si="2"/>
      </c>
      <c r="I51" s="174">
        <f t="shared" si="3"/>
      </c>
      <c r="J51" s="150">
        <f t="shared" si="4"/>
        <v>0</v>
      </c>
      <c r="K51" s="33">
        <f t="shared" si="5"/>
      </c>
      <c r="L51" s="112">
        <f t="shared" si="0"/>
      </c>
      <c r="M51" s="48">
        <f t="shared" si="6"/>
      </c>
      <c r="N51" s="48"/>
      <c r="O51" s="138"/>
      <c r="P51" s="138"/>
      <c r="Q51" s="126"/>
      <c r="R51" s="142"/>
      <c r="S51" s="46"/>
      <c r="T51" s="143"/>
      <c r="U51" s="138"/>
      <c r="V51" s="137"/>
    </row>
    <row r="52" spans="1:22" ht="15.75" thickBot="1">
      <c r="A52" s="111">
        <f t="shared" si="7"/>
      </c>
      <c r="B52" s="7"/>
      <c r="C52" s="5"/>
      <c r="D52" s="3"/>
      <c r="E52" s="32">
        <f>IF(B52&lt;&gt;"",H8/25,"")</f>
      </c>
      <c r="F52" s="37">
        <f t="shared" si="1"/>
      </c>
      <c r="G52" s="2"/>
      <c r="H52" s="39">
        <f t="shared" si="2"/>
      </c>
      <c r="I52" s="174">
        <f t="shared" si="3"/>
      </c>
      <c r="J52" s="150">
        <f t="shared" si="4"/>
        <v>0</v>
      </c>
      <c r="K52" s="33">
        <f t="shared" si="5"/>
      </c>
      <c r="L52" s="112">
        <f t="shared" si="0"/>
      </c>
      <c r="M52" s="48">
        <f t="shared" si="6"/>
      </c>
      <c r="N52" s="48"/>
      <c r="O52" s="138"/>
      <c r="P52" s="138"/>
      <c r="Q52" s="126"/>
      <c r="R52" s="142"/>
      <c r="S52" s="46"/>
      <c r="T52" s="143"/>
      <c r="U52" s="138"/>
      <c r="V52" s="137"/>
    </row>
    <row r="53" spans="1:22" ht="16.5" thickBot="1">
      <c r="A53" s="111">
        <f t="shared" si="7"/>
      </c>
      <c r="B53" s="7"/>
      <c r="C53" s="4"/>
      <c r="D53" s="3"/>
      <c r="E53" s="32">
        <f>IF(B53&lt;&gt;"",H8/25,"")</f>
      </c>
      <c r="F53" s="37">
        <f t="shared" si="1"/>
      </c>
      <c r="G53" s="2"/>
      <c r="H53" s="39">
        <f t="shared" si="2"/>
      </c>
      <c r="I53" s="174">
        <f t="shared" si="3"/>
      </c>
      <c r="J53" s="150">
        <f t="shared" si="4"/>
        <v>0</v>
      </c>
      <c r="K53" s="33">
        <f t="shared" si="5"/>
      </c>
      <c r="L53" s="112">
        <f t="shared" si="0"/>
      </c>
      <c r="M53" s="48">
        <f t="shared" si="6"/>
      </c>
      <c r="N53" s="48"/>
      <c r="O53" s="138"/>
      <c r="P53" s="138"/>
      <c r="Q53" s="126"/>
      <c r="R53" s="142"/>
      <c r="S53" s="46"/>
      <c r="T53" s="143"/>
      <c r="U53" s="138"/>
      <c r="V53" s="137"/>
    </row>
    <row r="54" spans="1:22" ht="15.75" thickBot="1">
      <c r="A54" s="111">
        <f t="shared" si="7"/>
      </c>
      <c r="B54" s="7"/>
      <c r="C54" s="5"/>
      <c r="D54" s="3"/>
      <c r="E54" s="32">
        <f>IF(B54&lt;&gt;"",H8/25,"")</f>
      </c>
      <c r="F54" s="37">
        <f t="shared" si="1"/>
      </c>
      <c r="G54" s="2"/>
      <c r="H54" s="39">
        <f t="shared" si="2"/>
      </c>
      <c r="I54" s="174">
        <f t="shared" si="3"/>
      </c>
      <c r="J54" s="150">
        <f t="shared" si="4"/>
        <v>0</v>
      </c>
      <c r="K54" s="33">
        <f t="shared" si="5"/>
      </c>
      <c r="L54" s="112">
        <f t="shared" si="0"/>
      </c>
      <c r="M54" s="48">
        <f t="shared" si="6"/>
      </c>
      <c r="N54" s="48"/>
      <c r="O54" s="138"/>
      <c r="P54" s="138"/>
      <c r="Q54" s="126"/>
      <c r="R54" s="142"/>
      <c r="S54" s="46"/>
      <c r="T54" s="143"/>
      <c r="U54" s="138"/>
      <c r="V54" s="137"/>
    </row>
    <row r="55" spans="1:22" ht="16.5" thickBot="1">
      <c r="A55" s="111">
        <f t="shared" si="7"/>
      </c>
      <c r="B55" s="7"/>
      <c r="C55" s="4"/>
      <c r="D55" s="3"/>
      <c r="E55" s="32">
        <f>IF(B55&lt;&gt;"",H8/25,"")</f>
      </c>
      <c r="F55" s="37">
        <f t="shared" si="1"/>
      </c>
      <c r="G55" s="2"/>
      <c r="H55" s="39">
        <f t="shared" si="2"/>
      </c>
      <c r="I55" s="174">
        <f t="shared" si="3"/>
      </c>
      <c r="J55" s="150">
        <f t="shared" si="4"/>
        <v>0</v>
      </c>
      <c r="K55" s="33">
        <f t="shared" si="5"/>
      </c>
      <c r="L55" s="112">
        <f t="shared" si="0"/>
      </c>
      <c r="M55" s="48">
        <f t="shared" si="6"/>
      </c>
      <c r="N55" s="48"/>
      <c r="O55" s="138"/>
      <c r="P55" s="138"/>
      <c r="Q55" s="126"/>
      <c r="R55" s="142"/>
      <c r="S55" s="46"/>
      <c r="T55" s="143"/>
      <c r="U55" s="138"/>
      <c r="V55" s="137"/>
    </row>
    <row r="56" spans="1:22" ht="16.5" thickBot="1">
      <c r="A56" s="111">
        <f t="shared" si="7"/>
      </c>
      <c r="B56" s="7"/>
      <c r="C56" s="4"/>
      <c r="D56" s="3"/>
      <c r="E56" s="32">
        <f>IF(B56&lt;&gt;"",H8/25,"")</f>
      </c>
      <c r="F56" s="37">
        <f t="shared" si="1"/>
      </c>
      <c r="G56" s="2"/>
      <c r="H56" s="39">
        <f t="shared" si="2"/>
      </c>
      <c r="I56" s="174">
        <f t="shared" si="3"/>
      </c>
      <c r="J56" s="150">
        <f t="shared" si="4"/>
        <v>0</v>
      </c>
      <c r="K56" s="33">
        <f t="shared" si="5"/>
      </c>
      <c r="L56" s="112">
        <f t="shared" si="0"/>
      </c>
      <c r="M56" s="48">
        <f t="shared" si="6"/>
      </c>
      <c r="N56" s="48"/>
      <c r="O56" s="138"/>
      <c r="P56" s="138"/>
      <c r="Q56" s="126"/>
      <c r="R56" s="142"/>
      <c r="S56" s="46"/>
      <c r="T56" s="143"/>
      <c r="U56" s="138"/>
      <c r="V56" s="137"/>
    </row>
    <row r="57" spans="1:22" ht="16.5" thickBot="1">
      <c r="A57" s="111">
        <f t="shared" si="7"/>
      </c>
      <c r="B57" s="7"/>
      <c r="C57" s="4"/>
      <c r="D57" s="3"/>
      <c r="E57" s="32">
        <f>IF(B57&lt;&gt;"",H8/25,"")</f>
      </c>
      <c r="F57" s="37">
        <f t="shared" si="1"/>
      </c>
      <c r="G57" s="2"/>
      <c r="H57" s="39">
        <f t="shared" si="2"/>
      </c>
      <c r="I57" s="174">
        <f t="shared" si="3"/>
      </c>
      <c r="J57" s="150">
        <f t="shared" si="4"/>
        <v>0</v>
      </c>
      <c r="K57" s="33">
        <f t="shared" si="5"/>
      </c>
      <c r="L57" s="112">
        <f t="shared" si="0"/>
      </c>
      <c r="M57" s="48">
        <f t="shared" si="6"/>
      </c>
      <c r="N57" s="48"/>
      <c r="O57" s="138"/>
      <c r="P57" s="138"/>
      <c r="Q57" s="126"/>
      <c r="R57" s="142"/>
      <c r="S57" s="46"/>
      <c r="T57" s="143"/>
      <c r="U57" s="138"/>
      <c r="V57" s="137"/>
    </row>
    <row r="58" spans="1:22" ht="16.5" thickBot="1">
      <c r="A58" s="111">
        <f t="shared" si="7"/>
      </c>
      <c r="B58" s="7"/>
      <c r="C58" s="4"/>
      <c r="D58" s="3"/>
      <c r="E58" s="32">
        <f>IF(B58&lt;&gt;"",H8/25,"")</f>
      </c>
      <c r="F58" s="37">
        <f t="shared" si="1"/>
      </c>
      <c r="G58" s="2"/>
      <c r="H58" s="39">
        <f t="shared" si="2"/>
      </c>
      <c r="I58" s="174">
        <f t="shared" si="3"/>
      </c>
      <c r="J58" s="150">
        <f t="shared" si="4"/>
        <v>0</v>
      </c>
      <c r="K58" s="33">
        <f t="shared" si="5"/>
      </c>
      <c r="L58" s="112">
        <f aca="true" t="shared" si="8" ref="L58:L89">IF(D58&lt;=100%,"","ОШИБКА")</f>
      </c>
      <c r="M58" s="48">
        <f t="shared" si="6"/>
      </c>
      <c r="N58" s="48"/>
      <c r="O58" s="138"/>
      <c r="P58" s="138"/>
      <c r="Q58" s="126"/>
      <c r="R58" s="142"/>
      <c r="S58" s="46"/>
      <c r="T58" s="143"/>
      <c r="U58" s="138"/>
      <c r="V58" s="137"/>
    </row>
    <row r="59" spans="1:22" ht="15.75" thickBot="1">
      <c r="A59" s="111">
        <f t="shared" si="7"/>
      </c>
      <c r="B59" s="7"/>
      <c r="C59" s="5"/>
      <c r="D59" s="3"/>
      <c r="E59" s="32">
        <f>IF(B59&lt;&gt;"",H8/25,"")</f>
      </c>
      <c r="F59" s="37">
        <f t="shared" si="1"/>
      </c>
      <c r="G59" s="2"/>
      <c r="H59" s="39">
        <f t="shared" si="2"/>
      </c>
      <c r="I59" s="174">
        <f t="shared" si="3"/>
      </c>
      <c r="J59" s="150">
        <f t="shared" si="4"/>
        <v>0</v>
      </c>
      <c r="K59" s="33">
        <f t="shared" si="5"/>
      </c>
      <c r="L59" s="112">
        <f t="shared" si="8"/>
      </c>
      <c r="M59" s="48">
        <f t="shared" si="6"/>
      </c>
      <c r="N59" s="48"/>
      <c r="O59" s="138"/>
      <c r="P59" s="138"/>
      <c r="Q59" s="126"/>
      <c r="R59" s="142"/>
      <c r="S59" s="46"/>
      <c r="T59" s="143"/>
      <c r="U59" s="138"/>
      <c r="V59" s="137"/>
    </row>
    <row r="60" spans="1:22" ht="16.5" thickBot="1">
      <c r="A60" s="111">
        <f t="shared" si="7"/>
      </c>
      <c r="B60" s="7"/>
      <c r="C60" s="4"/>
      <c r="D60" s="3"/>
      <c r="E60" s="32">
        <f>IF(B60&lt;&gt;"",H8/25,"")</f>
      </c>
      <c r="F60" s="37">
        <f t="shared" si="1"/>
      </c>
      <c r="G60" s="2"/>
      <c r="H60" s="39">
        <f t="shared" si="2"/>
      </c>
      <c r="I60" s="174">
        <f t="shared" si="3"/>
      </c>
      <c r="J60" s="150">
        <f t="shared" si="4"/>
        <v>0</v>
      </c>
      <c r="K60" s="33">
        <f t="shared" si="5"/>
      </c>
      <c r="L60" s="112">
        <f t="shared" si="8"/>
      </c>
      <c r="M60" s="48">
        <f t="shared" si="6"/>
      </c>
      <c r="N60" s="48"/>
      <c r="O60" s="138"/>
      <c r="P60" s="138"/>
      <c r="Q60" s="126"/>
      <c r="R60" s="142"/>
      <c r="S60" s="46"/>
      <c r="T60" s="143"/>
      <c r="U60" s="138"/>
      <c r="V60" s="137"/>
    </row>
    <row r="61" spans="1:22" ht="15.75" thickBot="1">
      <c r="A61" s="111">
        <f t="shared" si="7"/>
      </c>
      <c r="B61" s="7"/>
      <c r="C61" s="5"/>
      <c r="D61" s="3"/>
      <c r="E61" s="32">
        <f>IF(B61&lt;&gt;"",H8/25,"")</f>
      </c>
      <c r="F61" s="37">
        <f t="shared" si="1"/>
      </c>
      <c r="G61" s="2"/>
      <c r="H61" s="39">
        <f t="shared" si="2"/>
      </c>
      <c r="I61" s="174">
        <f t="shared" si="3"/>
      </c>
      <c r="J61" s="150">
        <f t="shared" si="4"/>
        <v>0</v>
      </c>
      <c r="K61" s="33">
        <f t="shared" si="5"/>
      </c>
      <c r="L61" s="112">
        <f t="shared" si="8"/>
      </c>
      <c r="M61" s="48">
        <f t="shared" si="6"/>
      </c>
      <c r="N61" s="48"/>
      <c r="O61" s="138"/>
      <c r="P61" s="138"/>
      <c r="Q61" s="126"/>
      <c r="R61" s="142"/>
      <c r="S61" s="46"/>
      <c r="T61" s="143"/>
      <c r="U61" s="138"/>
      <c r="V61" s="137"/>
    </row>
    <row r="62" spans="1:22" ht="15.75" thickBot="1">
      <c r="A62" s="111">
        <f t="shared" si="7"/>
      </c>
      <c r="B62" s="7"/>
      <c r="C62" s="5"/>
      <c r="D62" s="3"/>
      <c r="E62" s="32">
        <f>IF(B62&lt;&gt;"",H8/25,"")</f>
      </c>
      <c r="F62" s="37">
        <f t="shared" si="1"/>
      </c>
      <c r="G62" s="2"/>
      <c r="H62" s="39">
        <f t="shared" si="2"/>
      </c>
      <c r="I62" s="174">
        <f t="shared" si="3"/>
      </c>
      <c r="J62" s="150">
        <f t="shared" si="4"/>
        <v>0</v>
      </c>
      <c r="K62" s="33">
        <f t="shared" si="5"/>
      </c>
      <c r="L62" s="112">
        <f t="shared" si="8"/>
      </c>
      <c r="M62" s="48">
        <f t="shared" si="6"/>
      </c>
      <c r="N62" s="48"/>
      <c r="O62" s="138"/>
      <c r="P62" s="138"/>
      <c r="Q62" s="126"/>
      <c r="R62" s="142"/>
      <c r="S62" s="46"/>
      <c r="T62" s="143"/>
      <c r="U62" s="138"/>
      <c r="V62" s="137"/>
    </row>
    <row r="63" spans="1:22" ht="16.5" thickBot="1">
      <c r="A63" s="111">
        <f t="shared" si="7"/>
      </c>
      <c r="B63" s="7"/>
      <c r="C63" s="4"/>
      <c r="D63" s="3"/>
      <c r="E63" s="32">
        <f>IF(B63&lt;&gt;"",H8/25,"")</f>
      </c>
      <c r="F63" s="37">
        <f t="shared" si="1"/>
      </c>
      <c r="G63" s="2"/>
      <c r="H63" s="39">
        <f t="shared" si="2"/>
      </c>
      <c r="I63" s="174">
        <f t="shared" si="3"/>
      </c>
      <c r="J63" s="150">
        <f t="shared" si="4"/>
        <v>0</v>
      </c>
      <c r="K63" s="33">
        <f t="shared" si="5"/>
      </c>
      <c r="L63" s="112">
        <f t="shared" si="8"/>
      </c>
      <c r="M63" s="48">
        <f t="shared" si="6"/>
      </c>
      <c r="N63" s="48"/>
      <c r="O63" s="138"/>
      <c r="P63" s="138"/>
      <c r="Q63" s="126"/>
      <c r="R63" s="142"/>
      <c r="S63" s="46"/>
      <c r="T63" s="143"/>
      <c r="U63" s="138"/>
      <c r="V63" s="137"/>
    </row>
    <row r="64" spans="1:22" ht="16.5" thickBot="1">
      <c r="A64" s="111">
        <f t="shared" si="7"/>
      </c>
      <c r="B64" s="7"/>
      <c r="C64" s="4"/>
      <c r="D64" s="3"/>
      <c r="E64" s="32">
        <f>IF(B64&lt;&gt;"",H8/25,"")</f>
      </c>
      <c r="F64" s="37">
        <f t="shared" si="1"/>
      </c>
      <c r="G64" s="2"/>
      <c r="H64" s="39">
        <f t="shared" si="2"/>
      </c>
      <c r="I64" s="174">
        <f t="shared" si="3"/>
      </c>
      <c r="J64" s="150">
        <f t="shared" si="4"/>
        <v>0</v>
      </c>
      <c r="K64" s="33">
        <f t="shared" si="5"/>
      </c>
      <c r="L64" s="112">
        <f t="shared" si="8"/>
      </c>
      <c r="M64" s="48">
        <f t="shared" si="6"/>
      </c>
      <c r="N64" s="48"/>
      <c r="O64" s="138"/>
      <c r="P64" s="138"/>
      <c r="Q64" s="126"/>
      <c r="R64" s="142"/>
      <c r="S64" s="46"/>
      <c r="T64" s="143"/>
      <c r="U64" s="138"/>
      <c r="V64" s="137"/>
    </row>
    <row r="65" spans="1:22" ht="16.5" thickBot="1">
      <c r="A65" s="111">
        <f t="shared" si="7"/>
      </c>
      <c r="B65" s="7"/>
      <c r="C65" s="4"/>
      <c r="D65" s="3"/>
      <c r="E65" s="32">
        <f>IF(B65&lt;&gt;"",H8/25,"")</f>
      </c>
      <c r="F65" s="37">
        <f t="shared" si="1"/>
      </c>
      <c r="G65" s="2"/>
      <c r="H65" s="39">
        <f t="shared" si="2"/>
      </c>
      <c r="I65" s="174">
        <f t="shared" si="3"/>
      </c>
      <c r="J65" s="150">
        <f t="shared" si="4"/>
        <v>0</v>
      </c>
      <c r="K65" s="33">
        <f t="shared" si="5"/>
      </c>
      <c r="L65" s="112">
        <f t="shared" si="8"/>
      </c>
      <c r="M65" s="48">
        <f t="shared" si="6"/>
      </c>
      <c r="N65" s="48"/>
      <c r="O65" s="138"/>
      <c r="P65" s="138"/>
      <c r="Q65" s="126"/>
      <c r="R65" s="142"/>
      <c r="S65" s="46"/>
      <c r="T65" s="143"/>
      <c r="U65" s="138"/>
      <c r="V65" s="137"/>
    </row>
    <row r="66" spans="1:22" ht="16.5" thickBot="1">
      <c r="A66" s="111">
        <f t="shared" si="7"/>
      </c>
      <c r="B66" s="7"/>
      <c r="C66" s="4"/>
      <c r="D66" s="3"/>
      <c r="E66" s="32">
        <f>IF(B66&lt;&gt;"",H8/25,"")</f>
      </c>
      <c r="F66" s="37">
        <f t="shared" si="1"/>
      </c>
      <c r="G66" s="2"/>
      <c r="H66" s="39">
        <f t="shared" si="2"/>
      </c>
      <c r="I66" s="174">
        <f t="shared" si="3"/>
      </c>
      <c r="J66" s="150">
        <f t="shared" si="4"/>
        <v>0</v>
      </c>
      <c r="K66" s="33">
        <f t="shared" si="5"/>
      </c>
      <c r="L66" s="112">
        <f t="shared" si="8"/>
      </c>
      <c r="M66" s="48">
        <f t="shared" si="6"/>
      </c>
      <c r="N66" s="48"/>
      <c r="O66" s="138"/>
      <c r="P66" s="138"/>
      <c r="Q66" s="126"/>
      <c r="R66" s="142"/>
      <c r="S66" s="46"/>
      <c r="T66" s="143"/>
      <c r="U66" s="138"/>
      <c r="V66" s="137"/>
    </row>
    <row r="67" spans="1:22" ht="16.5" thickBot="1">
      <c r="A67" s="111">
        <f t="shared" si="7"/>
      </c>
      <c r="B67" s="7"/>
      <c r="C67" s="4"/>
      <c r="D67" s="3"/>
      <c r="E67" s="32">
        <f>IF(B67&lt;&gt;"",H8/25,"")</f>
      </c>
      <c r="F67" s="37">
        <f t="shared" si="1"/>
      </c>
      <c r="G67" s="2"/>
      <c r="H67" s="39">
        <f t="shared" si="2"/>
      </c>
      <c r="I67" s="174">
        <f t="shared" si="3"/>
      </c>
      <c r="J67" s="150">
        <f t="shared" si="4"/>
        <v>0</v>
      </c>
      <c r="K67" s="33">
        <f t="shared" si="5"/>
      </c>
      <c r="L67" s="112">
        <f t="shared" si="8"/>
      </c>
      <c r="M67" s="48">
        <f t="shared" si="6"/>
      </c>
      <c r="N67" s="48"/>
      <c r="O67" s="138"/>
      <c r="P67" s="138"/>
      <c r="Q67" s="126"/>
      <c r="R67" s="142"/>
      <c r="S67" s="46"/>
      <c r="T67" s="143"/>
      <c r="U67" s="138"/>
      <c r="V67" s="137"/>
    </row>
    <row r="68" spans="1:22" ht="16.5" thickBot="1">
      <c r="A68" s="111">
        <f t="shared" si="7"/>
      </c>
      <c r="B68" s="7"/>
      <c r="C68" s="4"/>
      <c r="D68" s="3"/>
      <c r="E68" s="32">
        <f>IF(B68&lt;&gt;"",H8/25,"")</f>
      </c>
      <c r="F68" s="37">
        <f t="shared" si="1"/>
      </c>
      <c r="G68" s="2"/>
      <c r="H68" s="39">
        <f t="shared" si="2"/>
      </c>
      <c r="I68" s="174">
        <f t="shared" si="3"/>
      </c>
      <c r="J68" s="150">
        <f t="shared" si="4"/>
        <v>0</v>
      </c>
      <c r="K68" s="33">
        <f t="shared" si="5"/>
      </c>
      <c r="L68" s="112">
        <f t="shared" si="8"/>
      </c>
      <c r="M68" s="48">
        <f t="shared" si="6"/>
      </c>
      <c r="N68" s="48"/>
      <c r="O68" s="138"/>
      <c r="P68" s="138"/>
      <c r="Q68" s="126"/>
      <c r="R68" s="142"/>
      <c r="S68" s="46"/>
      <c r="T68" s="143"/>
      <c r="U68" s="138"/>
      <c r="V68" s="137"/>
    </row>
    <row r="69" spans="1:22" ht="16.5" thickBot="1">
      <c r="A69" s="111">
        <f t="shared" si="7"/>
      </c>
      <c r="B69" s="7"/>
      <c r="C69" s="4"/>
      <c r="D69" s="3"/>
      <c r="E69" s="32">
        <f>IF(B69&lt;&gt;"",H8/25,"")</f>
      </c>
      <c r="F69" s="37">
        <f t="shared" si="1"/>
      </c>
      <c r="G69" s="2"/>
      <c r="H69" s="39">
        <f t="shared" si="2"/>
      </c>
      <c r="I69" s="174">
        <f t="shared" si="3"/>
      </c>
      <c r="J69" s="150">
        <f t="shared" si="4"/>
        <v>0</v>
      </c>
      <c r="K69" s="33">
        <f t="shared" si="5"/>
      </c>
      <c r="L69" s="112">
        <f t="shared" si="8"/>
      </c>
      <c r="M69" s="48">
        <f t="shared" si="6"/>
      </c>
      <c r="N69" s="48"/>
      <c r="O69" s="138"/>
      <c r="P69" s="138"/>
      <c r="Q69" s="126"/>
      <c r="R69" s="142"/>
      <c r="S69" s="46"/>
      <c r="T69" s="143"/>
      <c r="U69" s="138"/>
      <c r="V69" s="137"/>
    </row>
    <row r="70" spans="1:22" ht="16.5" thickBot="1">
      <c r="A70" s="111">
        <f t="shared" si="7"/>
      </c>
      <c r="B70" s="7"/>
      <c r="C70" s="4"/>
      <c r="D70" s="3"/>
      <c r="E70" s="32">
        <f>IF(B70&lt;&gt;"",H8/25,"")</f>
      </c>
      <c r="F70" s="37">
        <f t="shared" si="1"/>
      </c>
      <c r="G70" s="2"/>
      <c r="H70" s="39">
        <f t="shared" si="2"/>
      </c>
      <c r="I70" s="174">
        <f t="shared" si="3"/>
      </c>
      <c r="J70" s="150">
        <f t="shared" si="4"/>
        <v>0</v>
      </c>
      <c r="K70" s="33">
        <f t="shared" si="5"/>
      </c>
      <c r="L70" s="112">
        <f t="shared" si="8"/>
      </c>
      <c r="M70" s="48">
        <f t="shared" si="6"/>
      </c>
      <c r="N70" s="48"/>
      <c r="O70" s="138"/>
      <c r="P70" s="138"/>
      <c r="Q70" s="126"/>
      <c r="R70" s="142"/>
      <c r="S70" s="46"/>
      <c r="T70" s="143"/>
      <c r="U70" s="138"/>
      <c r="V70" s="137"/>
    </row>
    <row r="71" spans="1:22" ht="15.75" thickBot="1">
      <c r="A71" s="111">
        <f t="shared" si="7"/>
      </c>
      <c r="B71" s="7"/>
      <c r="C71" s="5"/>
      <c r="D71" s="3"/>
      <c r="E71" s="32">
        <f>IF(B71&lt;&gt;"",H8/25,"")</f>
      </c>
      <c r="F71" s="37">
        <f t="shared" si="1"/>
      </c>
      <c r="G71" s="2"/>
      <c r="H71" s="39">
        <f t="shared" si="2"/>
      </c>
      <c r="I71" s="174">
        <f t="shared" si="3"/>
      </c>
      <c r="J71" s="150">
        <f t="shared" si="4"/>
        <v>0</v>
      </c>
      <c r="K71" s="33">
        <f t="shared" si="5"/>
      </c>
      <c r="L71" s="112">
        <f t="shared" si="8"/>
      </c>
      <c r="M71" s="48">
        <f t="shared" si="6"/>
      </c>
      <c r="N71" s="48"/>
      <c r="O71" s="138"/>
      <c r="P71" s="138"/>
      <c r="Q71" s="126"/>
      <c r="R71" s="142"/>
      <c r="S71" s="46"/>
      <c r="T71" s="143"/>
      <c r="U71" s="138"/>
      <c r="V71" s="137"/>
    </row>
    <row r="72" spans="1:22" ht="16.5" thickBot="1">
      <c r="A72" s="111">
        <f t="shared" si="7"/>
      </c>
      <c r="B72" s="7"/>
      <c r="C72" s="4"/>
      <c r="D72" s="3"/>
      <c r="E72" s="32">
        <f>IF(B72&lt;&gt;"",H8/25,"")</f>
      </c>
      <c r="F72" s="37">
        <f t="shared" si="1"/>
      </c>
      <c r="G72" s="2"/>
      <c r="H72" s="39">
        <f t="shared" si="2"/>
      </c>
      <c r="I72" s="174">
        <f t="shared" si="3"/>
      </c>
      <c r="J72" s="150">
        <f t="shared" si="4"/>
        <v>0</v>
      </c>
      <c r="K72" s="33">
        <f t="shared" si="5"/>
      </c>
      <c r="L72" s="112">
        <f t="shared" si="8"/>
      </c>
      <c r="M72" s="48">
        <f t="shared" si="6"/>
      </c>
      <c r="N72" s="48"/>
      <c r="O72" s="138"/>
      <c r="P72" s="138"/>
      <c r="Q72" s="126"/>
      <c r="R72" s="142"/>
      <c r="S72" s="46"/>
      <c r="T72" s="143"/>
      <c r="U72" s="138"/>
      <c r="V72" s="137"/>
    </row>
    <row r="73" spans="1:22" ht="15.75" thickBot="1">
      <c r="A73" s="111">
        <f t="shared" si="7"/>
      </c>
      <c r="B73" s="7"/>
      <c r="C73" s="5"/>
      <c r="D73" s="3"/>
      <c r="E73" s="32">
        <f>IF(B73&lt;&gt;"",H8/25,"")</f>
      </c>
      <c r="F73" s="37">
        <f t="shared" si="1"/>
      </c>
      <c r="G73" s="2"/>
      <c r="H73" s="39">
        <f t="shared" si="2"/>
      </c>
      <c r="I73" s="174">
        <f t="shared" si="3"/>
      </c>
      <c r="J73" s="150">
        <f t="shared" si="4"/>
        <v>0</v>
      </c>
      <c r="K73" s="33">
        <f t="shared" si="5"/>
      </c>
      <c r="L73" s="112">
        <f t="shared" si="8"/>
      </c>
      <c r="M73" s="48">
        <f t="shared" si="6"/>
      </c>
      <c r="N73" s="48"/>
      <c r="O73" s="138"/>
      <c r="P73" s="138"/>
      <c r="Q73" s="126"/>
      <c r="R73" s="142"/>
      <c r="S73" s="46"/>
      <c r="T73" s="143"/>
      <c r="U73" s="138"/>
      <c r="V73" s="137"/>
    </row>
    <row r="74" spans="1:22" ht="16.5" thickBot="1">
      <c r="A74" s="111">
        <f t="shared" si="7"/>
      </c>
      <c r="B74" s="7"/>
      <c r="C74" s="4"/>
      <c r="D74" s="3"/>
      <c r="E74" s="32">
        <f>IF(B74&lt;&gt;"",H8/25,"")</f>
      </c>
      <c r="F74" s="37">
        <f t="shared" si="1"/>
      </c>
      <c r="G74" s="2"/>
      <c r="H74" s="39">
        <f t="shared" si="2"/>
      </c>
      <c r="I74" s="174">
        <f t="shared" si="3"/>
      </c>
      <c r="J74" s="150">
        <f t="shared" si="4"/>
        <v>0</v>
      </c>
      <c r="K74" s="33">
        <f t="shared" si="5"/>
      </c>
      <c r="L74" s="112">
        <f t="shared" si="8"/>
      </c>
      <c r="M74" s="48">
        <f t="shared" si="6"/>
      </c>
      <c r="N74" s="48"/>
      <c r="O74" s="138"/>
      <c r="P74" s="138"/>
      <c r="Q74" s="126"/>
      <c r="R74" s="142"/>
      <c r="S74" s="46"/>
      <c r="T74" s="143"/>
      <c r="U74" s="138"/>
      <c r="V74" s="137"/>
    </row>
    <row r="75" spans="1:22" ht="15.75" thickBot="1">
      <c r="A75" s="111">
        <f t="shared" si="7"/>
      </c>
      <c r="B75" s="7"/>
      <c r="C75" s="5"/>
      <c r="D75" s="3"/>
      <c r="E75" s="32">
        <f>IF(B75&lt;&gt;"",H8/25,"")</f>
      </c>
      <c r="F75" s="37">
        <f t="shared" si="1"/>
      </c>
      <c r="G75" s="2"/>
      <c r="H75" s="39">
        <f t="shared" si="2"/>
      </c>
      <c r="I75" s="174">
        <f t="shared" si="3"/>
      </c>
      <c r="J75" s="150">
        <f t="shared" si="4"/>
        <v>0</v>
      </c>
      <c r="K75" s="33">
        <f t="shared" si="5"/>
      </c>
      <c r="L75" s="112">
        <f t="shared" si="8"/>
      </c>
      <c r="M75" s="48">
        <f t="shared" si="6"/>
      </c>
      <c r="N75" s="48"/>
      <c r="O75" s="138"/>
      <c r="P75" s="138"/>
      <c r="Q75" s="126"/>
      <c r="R75" s="142"/>
      <c r="S75" s="46"/>
      <c r="T75" s="143"/>
      <c r="U75" s="138"/>
      <c r="V75" s="137"/>
    </row>
    <row r="76" spans="1:22" ht="16.5" thickBot="1">
      <c r="A76" s="111">
        <f t="shared" si="7"/>
      </c>
      <c r="B76" s="7"/>
      <c r="C76" s="4"/>
      <c r="D76" s="3"/>
      <c r="E76" s="32">
        <f>IF(B76&lt;&gt;"",H8/25,"")</f>
      </c>
      <c r="F76" s="37">
        <f t="shared" si="1"/>
      </c>
      <c r="G76" s="2"/>
      <c r="H76" s="39">
        <f t="shared" si="2"/>
      </c>
      <c r="I76" s="174">
        <f t="shared" si="3"/>
      </c>
      <c r="J76" s="150">
        <f t="shared" si="4"/>
        <v>0</v>
      </c>
      <c r="K76" s="33">
        <f t="shared" si="5"/>
      </c>
      <c r="L76" s="112">
        <f t="shared" si="8"/>
      </c>
      <c r="M76" s="48">
        <f t="shared" si="6"/>
      </c>
      <c r="N76" s="48"/>
      <c r="O76" s="138"/>
      <c r="P76" s="138"/>
      <c r="Q76" s="126"/>
      <c r="R76" s="142"/>
      <c r="S76" s="46"/>
      <c r="T76" s="143"/>
      <c r="U76" s="138"/>
      <c r="V76" s="137"/>
    </row>
    <row r="77" spans="1:22" ht="16.5" thickBot="1">
      <c r="A77" s="111">
        <f t="shared" si="7"/>
      </c>
      <c r="B77" s="7"/>
      <c r="C77" s="4"/>
      <c r="D77" s="3"/>
      <c r="E77" s="32">
        <f>IF(B77&lt;&gt;"",H8/25,"")</f>
      </c>
      <c r="F77" s="37">
        <f t="shared" si="1"/>
      </c>
      <c r="G77" s="2"/>
      <c r="H77" s="39">
        <f t="shared" si="2"/>
      </c>
      <c r="I77" s="174">
        <f t="shared" si="3"/>
      </c>
      <c r="J77" s="150">
        <f t="shared" si="4"/>
        <v>0</v>
      </c>
      <c r="K77" s="33">
        <f t="shared" si="5"/>
      </c>
      <c r="L77" s="112">
        <f t="shared" si="8"/>
      </c>
      <c r="M77" s="48">
        <f t="shared" si="6"/>
      </c>
      <c r="N77" s="48"/>
      <c r="O77" s="138"/>
      <c r="P77" s="138"/>
      <c r="Q77" s="126"/>
      <c r="R77" s="142"/>
      <c r="S77" s="46"/>
      <c r="T77" s="143"/>
      <c r="U77" s="138"/>
      <c r="V77" s="137"/>
    </row>
    <row r="78" spans="1:22" ht="16.5" thickBot="1">
      <c r="A78" s="111">
        <f t="shared" si="7"/>
      </c>
      <c r="B78" s="7"/>
      <c r="C78" s="4"/>
      <c r="D78" s="3"/>
      <c r="E78" s="32">
        <f>IF(B78&lt;&gt;"",H8/25,"")</f>
      </c>
      <c r="F78" s="37">
        <f t="shared" si="1"/>
      </c>
      <c r="G78" s="2"/>
      <c r="H78" s="39">
        <f t="shared" si="2"/>
      </c>
      <c r="I78" s="174">
        <f t="shared" si="3"/>
      </c>
      <c r="J78" s="150">
        <f t="shared" si="4"/>
        <v>0</v>
      </c>
      <c r="K78" s="33">
        <f t="shared" si="5"/>
      </c>
      <c r="L78" s="112">
        <f t="shared" si="8"/>
      </c>
      <c r="M78" s="48">
        <f t="shared" si="6"/>
      </c>
      <c r="N78" s="48"/>
      <c r="O78" s="138"/>
      <c r="P78" s="138"/>
      <c r="Q78" s="126"/>
      <c r="R78" s="142"/>
      <c r="S78" s="46"/>
      <c r="T78" s="143"/>
      <c r="U78" s="138"/>
      <c r="V78" s="137"/>
    </row>
    <row r="79" spans="1:22" ht="16.5" thickBot="1">
      <c r="A79" s="111">
        <f t="shared" si="7"/>
      </c>
      <c r="B79" s="7"/>
      <c r="C79" s="4"/>
      <c r="D79" s="3"/>
      <c r="E79" s="32">
        <f>IF(B79&lt;&gt;"",H8/25,"")</f>
      </c>
      <c r="F79" s="37">
        <f t="shared" si="1"/>
      </c>
      <c r="G79" s="2"/>
      <c r="H79" s="39">
        <f t="shared" si="2"/>
      </c>
      <c r="I79" s="174">
        <f t="shared" si="3"/>
      </c>
      <c r="J79" s="150">
        <f t="shared" si="4"/>
        <v>0</v>
      </c>
      <c r="K79" s="33">
        <f t="shared" si="5"/>
      </c>
      <c r="L79" s="112">
        <f t="shared" si="8"/>
      </c>
      <c r="M79" s="48">
        <f t="shared" si="6"/>
      </c>
      <c r="N79" s="48"/>
      <c r="O79" s="138"/>
      <c r="P79" s="138"/>
      <c r="Q79" s="126"/>
      <c r="R79" s="142"/>
      <c r="S79" s="46"/>
      <c r="T79" s="143"/>
      <c r="U79" s="138"/>
      <c r="V79" s="137"/>
    </row>
    <row r="80" spans="1:22" ht="15.75" thickBot="1">
      <c r="A80" s="111">
        <f t="shared" si="7"/>
      </c>
      <c r="B80" s="7"/>
      <c r="C80" s="5"/>
      <c r="D80" s="3"/>
      <c r="E80" s="32">
        <f>IF(B80&lt;&gt;"",H8/25,"")</f>
      </c>
      <c r="F80" s="37">
        <f t="shared" si="1"/>
      </c>
      <c r="G80" s="2"/>
      <c r="H80" s="39">
        <f t="shared" si="2"/>
      </c>
      <c r="I80" s="174">
        <f t="shared" si="3"/>
      </c>
      <c r="J80" s="150">
        <f t="shared" si="4"/>
        <v>0</v>
      </c>
      <c r="K80" s="33">
        <f t="shared" si="5"/>
      </c>
      <c r="L80" s="112">
        <f t="shared" si="8"/>
      </c>
      <c r="M80" s="48">
        <f t="shared" si="6"/>
      </c>
      <c r="N80" s="48"/>
      <c r="O80" s="138"/>
      <c r="P80" s="138"/>
      <c r="Q80" s="126"/>
      <c r="R80" s="142"/>
      <c r="S80" s="46"/>
      <c r="T80" s="143"/>
      <c r="U80" s="138"/>
      <c r="V80" s="137"/>
    </row>
    <row r="81" spans="1:22" ht="16.5" thickBot="1">
      <c r="A81" s="111">
        <f t="shared" si="7"/>
      </c>
      <c r="B81" s="7"/>
      <c r="C81" s="4"/>
      <c r="D81" s="3"/>
      <c r="E81" s="32">
        <f>IF(B81&lt;&gt;"",H8/25,"")</f>
      </c>
      <c r="F81" s="37">
        <f t="shared" si="1"/>
      </c>
      <c r="G81" s="2"/>
      <c r="H81" s="39">
        <f t="shared" si="2"/>
      </c>
      <c r="I81" s="174">
        <f t="shared" si="3"/>
      </c>
      <c r="J81" s="150">
        <f t="shared" si="4"/>
        <v>0</v>
      </c>
      <c r="K81" s="33">
        <f t="shared" si="5"/>
      </c>
      <c r="L81" s="112">
        <f t="shared" si="8"/>
      </c>
      <c r="M81" s="48">
        <f t="shared" si="6"/>
      </c>
      <c r="N81" s="48"/>
      <c r="O81" s="138"/>
      <c r="P81" s="138"/>
      <c r="Q81" s="126"/>
      <c r="R81" s="142"/>
      <c r="S81" s="46"/>
      <c r="T81" s="143"/>
      <c r="U81" s="138"/>
      <c r="V81" s="137"/>
    </row>
    <row r="82" spans="1:22" ht="15.75" thickBot="1">
      <c r="A82" s="111">
        <f t="shared" si="7"/>
      </c>
      <c r="B82" s="7"/>
      <c r="C82" s="5"/>
      <c r="D82" s="3"/>
      <c r="E82" s="32">
        <f>IF(B82&lt;&gt;"",H8/25,"")</f>
      </c>
      <c r="F82" s="37">
        <f t="shared" si="1"/>
      </c>
      <c r="G82" s="2"/>
      <c r="H82" s="39">
        <f t="shared" si="2"/>
      </c>
      <c r="I82" s="174">
        <f t="shared" si="3"/>
      </c>
      <c r="J82" s="150">
        <f t="shared" si="4"/>
        <v>0</v>
      </c>
      <c r="K82" s="33">
        <f t="shared" si="5"/>
      </c>
      <c r="L82" s="112">
        <f t="shared" si="8"/>
      </c>
      <c r="M82" s="48">
        <f t="shared" si="6"/>
      </c>
      <c r="N82" s="48"/>
      <c r="O82" s="138"/>
      <c r="P82" s="138"/>
      <c r="Q82" s="126"/>
      <c r="R82" s="142"/>
      <c r="S82" s="46"/>
      <c r="T82" s="143"/>
      <c r="U82" s="138"/>
      <c r="V82" s="137"/>
    </row>
    <row r="83" spans="1:22" ht="15.75" thickBot="1">
      <c r="A83" s="111">
        <f t="shared" si="7"/>
      </c>
      <c r="B83" s="7"/>
      <c r="C83" s="5"/>
      <c r="D83" s="3"/>
      <c r="E83" s="32">
        <f>IF(B83&lt;&gt;"",H8/25,"")</f>
      </c>
      <c r="F83" s="37">
        <f t="shared" si="1"/>
      </c>
      <c r="G83" s="2"/>
      <c r="H83" s="39">
        <f t="shared" si="2"/>
      </c>
      <c r="I83" s="174">
        <f t="shared" si="3"/>
      </c>
      <c r="J83" s="150">
        <f t="shared" si="4"/>
        <v>0</v>
      </c>
      <c r="K83" s="33">
        <f t="shared" si="5"/>
      </c>
      <c r="L83" s="112">
        <f t="shared" si="8"/>
      </c>
      <c r="M83" s="48">
        <f t="shared" si="6"/>
      </c>
      <c r="N83" s="48"/>
      <c r="O83" s="138"/>
      <c r="P83" s="138"/>
      <c r="Q83" s="126"/>
      <c r="R83" s="142"/>
      <c r="S83" s="46"/>
      <c r="T83" s="143"/>
      <c r="U83" s="138"/>
      <c r="V83" s="137"/>
    </row>
    <row r="84" spans="1:22" ht="16.5" thickBot="1">
      <c r="A84" s="111">
        <f t="shared" si="7"/>
      </c>
      <c r="B84" s="7"/>
      <c r="C84" s="4"/>
      <c r="D84" s="3"/>
      <c r="E84" s="32">
        <f>IF(B84&lt;&gt;"",H8/25,"")</f>
      </c>
      <c r="F84" s="37">
        <f t="shared" si="1"/>
      </c>
      <c r="G84" s="2"/>
      <c r="H84" s="39">
        <f t="shared" si="2"/>
      </c>
      <c r="I84" s="174">
        <f t="shared" si="3"/>
      </c>
      <c r="J84" s="150">
        <f t="shared" si="4"/>
        <v>0</v>
      </c>
      <c r="K84" s="33">
        <f t="shared" si="5"/>
      </c>
      <c r="L84" s="112">
        <f t="shared" si="8"/>
      </c>
      <c r="M84" s="48">
        <f t="shared" si="6"/>
      </c>
      <c r="N84" s="48"/>
      <c r="O84" s="138"/>
      <c r="P84" s="138"/>
      <c r="Q84" s="126"/>
      <c r="R84" s="142"/>
      <c r="S84" s="46"/>
      <c r="T84" s="143"/>
      <c r="U84" s="138"/>
      <c r="V84" s="137"/>
    </row>
    <row r="85" spans="1:22" ht="16.5" thickBot="1">
      <c r="A85" s="111">
        <f t="shared" si="7"/>
      </c>
      <c r="B85" s="7"/>
      <c r="C85" s="4"/>
      <c r="D85" s="3"/>
      <c r="E85" s="32">
        <f>IF(B85&lt;&gt;"",H8/25,"")</f>
      </c>
      <c r="F85" s="37">
        <f t="shared" si="1"/>
      </c>
      <c r="G85" s="2"/>
      <c r="H85" s="39">
        <f t="shared" si="2"/>
      </c>
      <c r="I85" s="174">
        <f t="shared" si="3"/>
      </c>
      <c r="J85" s="150">
        <f t="shared" si="4"/>
        <v>0</v>
      </c>
      <c r="K85" s="33">
        <f t="shared" si="5"/>
      </c>
      <c r="L85" s="112">
        <f t="shared" si="8"/>
      </c>
      <c r="M85" s="48">
        <f t="shared" si="6"/>
      </c>
      <c r="N85" s="48"/>
      <c r="O85" s="138"/>
      <c r="P85" s="138"/>
      <c r="Q85" s="126"/>
      <c r="R85" s="142"/>
      <c r="S85" s="46"/>
      <c r="T85" s="143"/>
      <c r="U85" s="138"/>
      <c r="V85" s="137"/>
    </row>
    <row r="86" spans="1:22" ht="16.5" thickBot="1">
      <c r="A86" s="111">
        <f t="shared" si="7"/>
      </c>
      <c r="B86" s="7"/>
      <c r="C86" s="4"/>
      <c r="D86" s="3"/>
      <c r="E86" s="32">
        <f>IF(B86&lt;&gt;"",H8/25,"")</f>
      </c>
      <c r="F86" s="37">
        <f t="shared" si="1"/>
      </c>
      <c r="G86" s="2"/>
      <c r="H86" s="39">
        <f t="shared" si="2"/>
      </c>
      <c r="I86" s="174">
        <f t="shared" si="3"/>
      </c>
      <c r="J86" s="150">
        <f t="shared" si="4"/>
        <v>0</v>
      </c>
      <c r="K86" s="33">
        <f t="shared" si="5"/>
      </c>
      <c r="L86" s="112">
        <f t="shared" si="8"/>
      </c>
      <c r="M86" s="48">
        <f t="shared" si="6"/>
      </c>
      <c r="N86" s="48"/>
      <c r="O86" s="138"/>
      <c r="P86" s="138"/>
      <c r="Q86" s="126"/>
      <c r="R86" s="142"/>
      <c r="S86" s="46"/>
      <c r="T86" s="143"/>
      <c r="U86" s="138"/>
      <c r="V86" s="137"/>
    </row>
    <row r="87" spans="1:22" ht="16.5" thickBot="1">
      <c r="A87" s="111">
        <f t="shared" si="7"/>
      </c>
      <c r="B87" s="7"/>
      <c r="C87" s="4"/>
      <c r="D87" s="3"/>
      <c r="E87" s="32">
        <f>IF(B87&lt;&gt;"",H8/25,"")</f>
      </c>
      <c r="F87" s="37">
        <f t="shared" si="1"/>
      </c>
      <c r="G87" s="2"/>
      <c r="H87" s="39">
        <f t="shared" si="2"/>
      </c>
      <c r="I87" s="174">
        <f t="shared" si="3"/>
      </c>
      <c r="J87" s="150">
        <f t="shared" si="4"/>
        <v>0</v>
      </c>
      <c r="K87" s="33">
        <f t="shared" si="5"/>
      </c>
      <c r="L87" s="112">
        <f t="shared" si="8"/>
      </c>
      <c r="M87" s="48">
        <f t="shared" si="6"/>
      </c>
      <c r="N87" s="48"/>
      <c r="O87" s="138"/>
      <c r="P87" s="138"/>
      <c r="Q87" s="126"/>
      <c r="R87" s="142"/>
      <c r="S87" s="46"/>
      <c r="T87" s="143"/>
      <c r="U87" s="138"/>
      <c r="V87" s="137"/>
    </row>
    <row r="88" spans="1:22" ht="16.5" thickBot="1">
      <c r="A88" s="111">
        <f t="shared" si="7"/>
      </c>
      <c r="B88" s="7"/>
      <c r="C88" s="4"/>
      <c r="D88" s="3"/>
      <c r="E88" s="32">
        <f>IF(B88&lt;&gt;"",H8/25,"")</f>
      </c>
      <c r="F88" s="37">
        <f t="shared" si="1"/>
      </c>
      <c r="G88" s="2"/>
      <c r="H88" s="39">
        <f t="shared" si="2"/>
      </c>
      <c r="I88" s="174">
        <f t="shared" si="3"/>
      </c>
      <c r="J88" s="150">
        <f t="shared" si="4"/>
        <v>0</v>
      </c>
      <c r="K88" s="33">
        <f t="shared" si="5"/>
      </c>
      <c r="L88" s="112">
        <f t="shared" si="8"/>
      </c>
      <c r="M88" s="48">
        <f t="shared" si="6"/>
      </c>
      <c r="N88" s="48"/>
      <c r="O88" s="138"/>
      <c r="P88" s="138"/>
      <c r="Q88" s="126"/>
      <c r="R88" s="142"/>
      <c r="S88" s="46"/>
      <c r="T88" s="143"/>
      <c r="U88" s="138"/>
      <c r="V88" s="137"/>
    </row>
    <row r="89" spans="1:22" ht="16.5" thickBot="1">
      <c r="A89" s="111">
        <f t="shared" si="7"/>
      </c>
      <c r="B89" s="7"/>
      <c r="C89" s="4"/>
      <c r="D89" s="3"/>
      <c r="E89" s="32">
        <f>IF(B89&lt;&gt;"",H8/25,"")</f>
      </c>
      <c r="F89" s="37">
        <f t="shared" si="1"/>
      </c>
      <c r="G89" s="2"/>
      <c r="H89" s="39">
        <f t="shared" si="2"/>
      </c>
      <c r="I89" s="174">
        <f t="shared" si="3"/>
      </c>
      <c r="J89" s="150">
        <f t="shared" si="4"/>
        <v>0</v>
      </c>
      <c r="K89" s="33">
        <f t="shared" si="5"/>
      </c>
      <c r="L89" s="112">
        <f t="shared" si="8"/>
      </c>
      <c r="M89" s="48">
        <f t="shared" si="6"/>
      </c>
      <c r="N89" s="48"/>
      <c r="O89" s="138"/>
      <c r="P89" s="138"/>
      <c r="Q89" s="126"/>
      <c r="R89" s="142"/>
      <c r="S89" s="46"/>
      <c r="T89" s="143"/>
      <c r="U89" s="138"/>
      <c r="V89" s="137"/>
    </row>
    <row r="90" spans="1:22" ht="16.5" thickBot="1">
      <c r="A90" s="111">
        <f t="shared" si="7"/>
      </c>
      <c r="B90" s="7"/>
      <c r="C90" s="4"/>
      <c r="D90" s="3"/>
      <c r="E90" s="32">
        <f>IF(B90&lt;&gt;"",H8/25,"")</f>
      </c>
      <c r="F90" s="37">
        <f t="shared" si="1"/>
      </c>
      <c r="G90" s="2"/>
      <c r="H90" s="39">
        <f t="shared" si="2"/>
      </c>
      <c r="I90" s="174">
        <f t="shared" si="3"/>
      </c>
      <c r="J90" s="150">
        <f t="shared" si="4"/>
        <v>0</v>
      </c>
      <c r="K90" s="33">
        <f t="shared" si="5"/>
      </c>
      <c r="L90" s="112">
        <f aca="true" t="shared" si="9" ref="L90:L125">IF(D90&lt;=100%,"","ОШИБКА")</f>
      </c>
      <c r="M90" s="48">
        <f t="shared" si="6"/>
      </c>
      <c r="N90" s="48"/>
      <c r="O90" s="138"/>
      <c r="P90" s="138"/>
      <c r="Q90" s="126"/>
      <c r="R90" s="142"/>
      <c r="S90" s="46"/>
      <c r="T90" s="143"/>
      <c r="U90" s="138"/>
      <c r="V90" s="137"/>
    </row>
    <row r="91" spans="1:22" ht="16.5" thickBot="1">
      <c r="A91" s="111">
        <f t="shared" si="7"/>
      </c>
      <c r="B91" s="7"/>
      <c r="C91" s="4"/>
      <c r="D91" s="3"/>
      <c r="E91" s="32">
        <f>IF(B91&lt;&gt;"",H8/25,"")</f>
      </c>
      <c r="F91" s="37">
        <f aca="true" t="shared" si="10" ref="F91:F125">IF(B91&lt;&gt;"",IF(C91&lt;18,(D91*C91*E91)/18,D91*E91),"")</f>
      </c>
      <c r="G91" s="2"/>
      <c r="H91" s="39">
        <f aca="true" t="shared" si="11" ref="H91:H121">IF(AND(F90&lt;&gt;"",B91&lt;&gt;""),F91*G91,"")</f>
      </c>
      <c r="I91" s="174">
        <f aca="true" t="shared" si="12" ref="I91:I125">IF(F91&lt;&gt;"",IF((F91-H$9)&gt;=5%,3*(F91-H$9),0),"")</f>
      </c>
      <c r="J91" s="150">
        <f aca="true" t="shared" si="13" ref="J91:J126">IF(E$8&gt;=50,IF(F91&lt;&gt;"",IF((F91-H$9)&gt;=0,(I91*100*G$20),0),""),0)</f>
        <v>0</v>
      </c>
      <c r="K91" s="33">
        <f aca="true" t="shared" si="14" ref="K91:K125">IF(AND(F90&lt;&gt;"",B91&lt;&gt;""),(H91+J91),"")</f>
      </c>
      <c r="L91" s="112">
        <f t="shared" si="9"/>
      </c>
      <c r="M91" s="48">
        <f aca="true" t="shared" si="15" ref="M91:M125">IF(D91&lt;&gt;"",IF((Q91)&gt;0,1,""),"")</f>
      </c>
      <c r="N91" s="48"/>
      <c r="O91" s="138"/>
      <c r="P91" s="138"/>
      <c r="Q91" s="126"/>
      <c r="R91" s="142"/>
      <c r="S91" s="46"/>
      <c r="T91" s="143"/>
      <c r="U91" s="138"/>
      <c r="V91" s="137"/>
    </row>
    <row r="92" spans="1:22" ht="15.75" thickBot="1">
      <c r="A92" s="111">
        <f aca="true" t="shared" si="16" ref="A92:A125">IF(B92&lt;&gt;"",A91+1,"")</f>
      </c>
      <c r="B92" s="7"/>
      <c r="C92" s="5"/>
      <c r="D92" s="3"/>
      <c r="E92" s="32">
        <f>IF(B92&lt;&gt;"",H8/25,"")</f>
      </c>
      <c r="F92" s="37">
        <f t="shared" si="10"/>
      </c>
      <c r="G92" s="2"/>
      <c r="H92" s="39">
        <f t="shared" si="11"/>
      </c>
      <c r="I92" s="174">
        <f t="shared" si="12"/>
      </c>
      <c r="J92" s="150">
        <f t="shared" si="13"/>
        <v>0</v>
      </c>
      <c r="K92" s="33">
        <f t="shared" si="14"/>
      </c>
      <c r="L92" s="112">
        <f t="shared" si="9"/>
      </c>
      <c r="M92" s="48">
        <f t="shared" si="15"/>
      </c>
      <c r="N92" s="48"/>
      <c r="O92" s="138"/>
      <c r="P92" s="138"/>
      <c r="Q92" s="126"/>
      <c r="R92" s="142"/>
      <c r="S92" s="46"/>
      <c r="T92" s="143"/>
      <c r="U92" s="138"/>
      <c r="V92" s="137"/>
    </row>
    <row r="93" spans="1:22" ht="16.5" thickBot="1">
      <c r="A93" s="111">
        <f t="shared" si="16"/>
      </c>
      <c r="B93" s="7"/>
      <c r="C93" s="4"/>
      <c r="D93" s="3"/>
      <c r="E93" s="32">
        <f>IF(B93&lt;&gt;"",H8/25,"")</f>
      </c>
      <c r="F93" s="37">
        <f t="shared" si="10"/>
      </c>
      <c r="G93" s="2"/>
      <c r="H93" s="39">
        <f t="shared" si="11"/>
      </c>
      <c r="I93" s="174">
        <f t="shared" si="12"/>
      </c>
      <c r="J93" s="150">
        <f t="shared" si="13"/>
        <v>0</v>
      </c>
      <c r="K93" s="33">
        <f t="shared" si="14"/>
      </c>
      <c r="L93" s="112">
        <f t="shared" si="9"/>
      </c>
      <c r="M93" s="48">
        <f t="shared" si="15"/>
      </c>
      <c r="N93" s="48"/>
      <c r="O93" s="138"/>
      <c r="P93" s="138"/>
      <c r="Q93" s="126"/>
      <c r="R93" s="142"/>
      <c r="S93" s="46"/>
      <c r="T93" s="143"/>
      <c r="U93" s="138"/>
      <c r="V93" s="137"/>
    </row>
    <row r="94" spans="1:22" ht="15.75" thickBot="1">
      <c r="A94" s="111">
        <f t="shared" si="16"/>
      </c>
      <c r="B94" s="7"/>
      <c r="C94" s="5"/>
      <c r="D94" s="3"/>
      <c r="E94" s="32">
        <f>IF(B94&lt;&gt;"",H8/25,"")</f>
      </c>
      <c r="F94" s="37">
        <f t="shared" si="10"/>
      </c>
      <c r="G94" s="2"/>
      <c r="H94" s="39">
        <f t="shared" si="11"/>
      </c>
      <c r="I94" s="174">
        <f t="shared" si="12"/>
      </c>
      <c r="J94" s="150">
        <f t="shared" si="13"/>
        <v>0</v>
      </c>
      <c r="K94" s="33">
        <f t="shared" si="14"/>
      </c>
      <c r="L94" s="112">
        <f t="shared" si="9"/>
      </c>
      <c r="M94" s="48">
        <f t="shared" si="15"/>
      </c>
      <c r="N94" s="48"/>
      <c r="O94" s="138"/>
      <c r="P94" s="138"/>
      <c r="Q94" s="126"/>
      <c r="R94" s="142"/>
      <c r="S94" s="46"/>
      <c r="T94" s="143"/>
      <c r="U94" s="138"/>
      <c r="V94" s="137"/>
    </row>
    <row r="95" spans="1:22" ht="16.5" thickBot="1">
      <c r="A95" s="111">
        <f t="shared" si="16"/>
      </c>
      <c r="B95" s="7"/>
      <c r="C95" s="4"/>
      <c r="D95" s="3"/>
      <c r="E95" s="32">
        <f>IF(B95&lt;&gt;"",H8/25,"")</f>
      </c>
      <c r="F95" s="37">
        <f t="shared" si="10"/>
      </c>
      <c r="G95" s="2"/>
      <c r="H95" s="39">
        <f t="shared" si="11"/>
      </c>
      <c r="I95" s="174">
        <f t="shared" si="12"/>
      </c>
      <c r="J95" s="150">
        <f t="shared" si="13"/>
        <v>0</v>
      </c>
      <c r="K95" s="33">
        <f t="shared" si="14"/>
      </c>
      <c r="L95" s="112">
        <f t="shared" si="9"/>
      </c>
      <c r="M95" s="48">
        <f t="shared" si="15"/>
      </c>
      <c r="N95" s="48"/>
      <c r="O95" s="138"/>
      <c r="P95" s="138"/>
      <c r="Q95" s="126"/>
      <c r="R95" s="142"/>
      <c r="S95" s="46"/>
      <c r="T95" s="143"/>
      <c r="U95" s="138"/>
      <c r="V95" s="137"/>
    </row>
    <row r="96" spans="1:22" ht="15.75" thickBot="1">
      <c r="A96" s="111">
        <f t="shared" si="16"/>
      </c>
      <c r="B96" s="7"/>
      <c r="C96" s="5"/>
      <c r="D96" s="3"/>
      <c r="E96" s="32">
        <f>IF(B96&lt;&gt;"",H8/25,"")</f>
      </c>
      <c r="F96" s="37">
        <f t="shared" si="10"/>
      </c>
      <c r="G96" s="2"/>
      <c r="H96" s="39">
        <f t="shared" si="11"/>
      </c>
      <c r="I96" s="174">
        <f t="shared" si="12"/>
      </c>
      <c r="J96" s="150">
        <f t="shared" si="13"/>
        <v>0</v>
      </c>
      <c r="K96" s="33">
        <f t="shared" si="14"/>
      </c>
      <c r="L96" s="112">
        <f t="shared" si="9"/>
      </c>
      <c r="M96" s="48">
        <f t="shared" si="15"/>
      </c>
      <c r="N96" s="48"/>
      <c r="O96" s="138"/>
      <c r="P96" s="138"/>
      <c r="Q96" s="126"/>
      <c r="R96" s="142"/>
      <c r="S96" s="46"/>
      <c r="T96" s="143"/>
      <c r="U96" s="138"/>
      <c r="V96" s="137"/>
    </row>
    <row r="97" spans="1:22" ht="16.5" thickBot="1">
      <c r="A97" s="111">
        <f t="shared" si="16"/>
      </c>
      <c r="B97" s="7"/>
      <c r="C97" s="4"/>
      <c r="D97" s="3"/>
      <c r="E97" s="32">
        <f>IF(B97&lt;&gt;"",H8/25,"")</f>
      </c>
      <c r="F97" s="37">
        <f t="shared" si="10"/>
      </c>
      <c r="G97" s="2"/>
      <c r="H97" s="39">
        <f t="shared" si="11"/>
      </c>
      <c r="I97" s="174">
        <f t="shared" si="12"/>
      </c>
      <c r="J97" s="150">
        <f t="shared" si="13"/>
        <v>0</v>
      </c>
      <c r="K97" s="33">
        <f t="shared" si="14"/>
      </c>
      <c r="L97" s="112">
        <f t="shared" si="9"/>
      </c>
      <c r="M97" s="48">
        <f t="shared" si="15"/>
      </c>
      <c r="N97" s="48"/>
      <c r="O97" s="138"/>
      <c r="P97" s="138"/>
      <c r="Q97" s="126"/>
      <c r="R97" s="142"/>
      <c r="S97" s="46"/>
      <c r="T97" s="143"/>
      <c r="U97" s="138"/>
      <c r="V97" s="137"/>
    </row>
    <row r="98" spans="1:22" ht="16.5" thickBot="1">
      <c r="A98" s="111">
        <f t="shared" si="16"/>
      </c>
      <c r="B98" s="7"/>
      <c r="C98" s="4"/>
      <c r="D98" s="3"/>
      <c r="E98" s="32">
        <f>IF(B98&lt;&gt;"",H8/25,"")</f>
      </c>
      <c r="F98" s="37">
        <f t="shared" si="10"/>
      </c>
      <c r="G98" s="2"/>
      <c r="H98" s="39">
        <f t="shared" si="11"/>
      </c>
      <c r="I98" s="174">
        <f t="shared" si="12"/>
      </c>
      <c r="J98" s="150">
        <f t="shared" si="13"/>
        <v>0</v>
      </c>
      <c r="K98" s="33">
        <f t="shared" si="14"/>
      </c>
      <c r="L98" s="112">
        <f t="shared" si="9"/>
      </c>
      <c r="M98" s="48">
        <f t="shared" si="15"/>
      </c>
      <c r="N98" s="48"/>
      <c r="O98" s="138"/>
      <c r="P98" s="138"/>
      <c r="Q98" s="126"/>
      <c r="R98" s="142"/>
      <c r="S98" s="46"/>
      <c r="T98" s="143"/>
      <c r="U98" s="138"/>
      <c r="V98" s="137"/>
    </row>
    <row r="99" spans="1:22" ht="16.5" thickBot="1">
      <c r="A99" s="111">
        <f t="shared" si="16"/>
      </c>
      <c r="B99" s="7"/>
      <c r="C99" s="4"/>
      <c r="D99" s="3"/>
      <c r="E99" s="32">
        <f>IF(B99&lt;&gt;"",H8/25,"")</f>
      </c>
      <c r="F99" s="37">
        <f t="shared" si="10"/>
      </c>
      <c r="G99" s="2"/>
      <c r="H99" s="39">
        <f t="shared" si="11"/>
      </c>
      <c r="I99" s="174">
        <f t="shared" si="12"/>
      </c>
      <c r="J99" s="150">
        <f t="shared" si="13"/>
        <v>0</v>
      </c>
      <c r="K99" s="33">
        <f t="shared" si="14"/>
      </c>
      <c r="L99" s="112">
        <f t="shared" si="9"/>
      </c>
      <c r="M99" s="48">
        <f t="shared" si="15"/>
      </c>
      <c r="N99" s="48"/>
      <c r="O99" s="138"/>
      <c r="P99" s="138"/>
      <c r="Q99" s="126"/>
      <c r="R99" s="142"/>
      <c r="S99" s="46"/>
      <c r="T99" s="143"/>
      <c r="U99" s="138"/>
      <c r="V99" s="137"/>
    </row>
    <row r="100" spans="1:22" ht="16.5" thickBot="1">
      <c r="A100" s="111">
        <f t="shared" si="16"/>
      </c>
      <c r="B100" s="7"/>
      <c r="C100" s="4"/>
      <c r="D100" s="3"/>
      <c r="E100" s="32">
        <f>IF(B100&lt;&gt;"",H8/25,"")</f>
      </c>
      <c r="F100" s="37">
        <f t="shared" si="10"/>
      </c>
      <c r="G100" s="2"/>
      <c r="H100" s="39">
        <f t="shared" si="11"/>
      </c>
      <c r="I100" s="174">
        <f t="shared" si="12"/>
      </c>
      <c r="J100" s="150">
        <f t="shared" si="13"/>
        <v>0</v>
      </c>
      <c r="K100" s="33">
        <f t="shared" si="14"/>
      </c>
      <c r="L100" s="112">
        <f t="shared" si="9"/>
      </c>
      <c r="M100" s="48">
        <f t="shared" si="15"/>
      </c>
      <c r="N100" s="48"/>
      <c r="O100" s="138"/>
      <c r="P100" s="138"/>
      <c r="Q100" s="126"/>
      <c r="R100" s="142"/>
      <c r="S100" s="46"/>
      <c r="T100" s="143"/>
      <c r="U100" s="138"/>
      <c r="V100" s="137"/>
    </row>
    <row r="101" spans="1:22" ht="15.75" thickBot="1">
      <c r="A101" s="111">
        <f t="shared" si="16"/>
      </c>
      <c r="B101" s="7"/>
      <c r="C101" s="5"/>
      <c r="D101" s="3"/>
      <c r="E101" s="32">
        <f>IF(B101&lt;&gt;"",H8/25,"")</f>
      </c>
      <c r="F101" s="37">
        <f t="shared" si="10"/>
      </c>
      <c r="G101" s="2"/>
      <c r="H101" s="39">
        <f t="shared" si="11"/>
      </c>
      <c r="I101" s="174">
        <f t="shared" si="12"/>
      </c>
      <c r="J101" s="150">
        <f t="shared" si="13"/>
        <v>0</v>
      </c>
      <c r="K101" s="33">
        <f t="shared" si="14"/>
      </c>
      <c r="L101" s="112">
        <f t="shared" si="9"/>
      </c>
      <c r="M101" s="48">
        <f t="shared" si="15"/>
      </c>
      <c r="N101" s="48"/>
      <c r="O101" s="138"/>
      <c r="P101" s="138"/>
      <c r="Q101" s="126"/>
      <c r="R101" s="142"/>
      <c r="S101" s="46"/>
      <c r="T101" s="143"/>
      <c r="U101" s="138"/>
      <c r="V101" s="137"/>
    </row>
    <row r="102" spans="1:22" ht="16.5" thickBot="1">
      <c r="A102" s="111">
        <f t="shared" si="16"/>
      </c>
      <c r="B102" s="7"/>
      <c r="C102" s="4"/>
      <c r="D102" s="3"/>
      <c r="E102" s="32">
        <f>IF(B102&lt;&gt;"",H8/25,"")</f>
      </c>
      <c r="F102" s="37">
        <f t="shared" si="10"/>
      </c>
      <c r="G102" s="2"/>
      <c r="H102" s="39">
        <f t="shared" si="11"/>
      </c>
      <c r="I102" s="174">
        <f t="shared" si="12"/>
      </c>
      <c r="J102" s="150">
        <f t="shared" si="13"/>
        <v>0</v>
      </c>
      <c r="K102" s="33">
        <f t="shared" si="14"/>
      </c>
      <c r="L102" s="112">
        <f t="shared" si="9"/>
      </c>
      <c r="M102" s="48">
        <f t="shared" si="15"/>
      </c>
      <c r="N102" s="48"/>
      <c r="O102" s="138"/>
      <c r="P102" s="138"/>
      <c r="Q102" s="126"/>
      <c r="R102" s="142"/>
      <c r="S102" s="46"/>
      <c r="T102" s="143"/>
      <c r="U102" s="138"/>
      <c r="V102" s="137"/>
    </row>
    <row r="103" spans="1:22" ht="15.75" thickBot="1">
      <c r="A103" s="111">
        <f t="shared" si="16"/>
      </c>
      <c r="B103" s="7"/>
      <c r="C103" s="5"/>
      <c r="D103" s="3"/>
      <c r="E103" s="32">
        <f>IF(B103&lt;&gt;"",H8/25,"")</f>
      </c>
      <c r="F103" s="37">
        <f t="shared" si="10"/>
      </c>
      <c r="G103" s="2"/>
      <c r="H103" s="39">
        <f t="shared" si="11"/>
      </c>
      <c r="I103" s="174">
        <f t="shared" si="12"/>
      </c>
      <c r="J103" s="150">
        <f t="shared" si="13"/>
        <v>0</v>
      </c>
      <c r="K103" s="33">
        <f t="shared" si="14"/>
      </c>
      <c r="L103" s="112">
        <f t="shared" si="9"/>
      </c>
      <c r="M103" s="48">
        <f t="shared" si="15"/>
      </c>
      <c r="N103" s="48"/>
      <c r="O103" s="138"/>
      <c r="P103" s="138"/>
      <c r="Q103" s="126"/>
      <c r="R103" s="142"/>
      <c r="S103" s="46"/>
      <c r="T103" s="143"/>
      <c r="U103" s="138"/>
      <c r="V103" s="137"/>
    </row>
    <row r="104" spans="1:22" ht="15.75" thickBot="1">
      <c r="A104" s="111">
        <f t="shared" si="16"/>
      </c>
      <c r="B104" s="7"/>
      <c r="C104" s="5"/>
      <c r="D104" s="3"/>
      <c r="E104" s="32">
        <f>IF(B104&lt;&gt;"",H8/25,"")</f>
      </c>
      <c r="F104" s="37">
        <f t="shared" si="10"/>
      </c>
      <c r="G104" s="2"/>
      <c r="H104" s="39">
        <f t="shared" si="11"/>
      </c>
      <c r="I104" s="174">
        <f t="shared" si="12"/>
      </c>
      <c r="J104" s="150">
        <f t="shared" si="13"/>
        <v>0</v>
      </c>
      <c r="K104" s="33">
        <f t="shared" si="14"/>
      </c>
      <c r="L104" s="112">
        <f t="shared" si="9"/>
      </c>
      <c r="M104" s="48">
        <f t="shared" si="15"/>
      </c>
      <c r="N104" s="48"/>
      <c r="O104" s="138"/>
      <c r="P104" s="138"/>
      <c r="Q104" s="126"/>
      <c r="R104" s="142"/>
      <c r="S104" s="46"/>
      <c r="T104" s="143"/>
      <c r="U104" s="138"/>
      <c r="V104" s="137"/>
    </row>
    <row r="105" spans="1:22" ht="16.5" thickBot="1">
      <c r="A105" s="111">
        <f t="shared" si="16"/>
      </c>
      <c r="B105" s="7"/>
      <c r="C105" s="4"/>
      <c r="D105" s="3"/>
      <c r="E105" s="32">
        <f>IF(B105&lt;&gt;"",H8/25,"")</f>
      </c>
      <c r="F105" s="37">
        <f t="shared" si="10"/>
      </c>
      <c r="G105" s="2"/>
      <c r="H105" s="39">
        <f t="shared" si="11"/>
      </c>
      <c r="I105" s="174">
        <f t="shared" si="12"/>
      </c>
      <c r="J105" s="150">
        <f t="shared" si="13"/>
        <v>0</v>
      </c>
      <c r="K105" s="33">
        <f t="shared" si="14"/>
      </c>
      <c r="L105" s="112">
        <f t="shared" si="9"/>
      </c>
      <c r="M105" s="48">
        <f t="shared" si="15"/>
      </c>
      <c r="N105" s="48"/>
      <c r="O105" s="138"/>
      <c r="P105" s="138"/>
      <c r="Q105" s="126"/>
      <c r="R105" s="142"/>
      <c r="S105" s="46"/>
      <c r="T105" s="143"/>
      <c r="U105" s="138"/>
      <c r="V105" s="137"/>
    </row>
    <row r="106" spans="1:22" ht="16.5" thickBot="1">
      <c r="A106" s="111">
        <f t="shared" si="16"/>
      </c>
      <c r="B106" s="7"/>
      <c r="C106" s="4"/>
      <c r="D106" s="3"/>
      <c r="E106" s="32">
        <f>IF(B106&lt;&gt;"",H8/25,"")</f>
      </c>
      <c r="F106" s="37">
        <f t="shared" si="10"/>
      </c>
      <c r="G106" s="2"/>
      <c r="H106" s="39">
        <f t="shared" si="11"/>
      </c>
      <c r="I106" s="174">
        <f t="shared" si="12"/>
      </c>
      <c r="J106" s="150">
        <f t="shared" si="13"/>
        <v>0</v>
      </c>
      <c r="K106" s="33">
        <f t="shared" si="14"/>
      </c>
      <c r="L106" s="112">
        <f t="shared" si="9"/>
      </c>
      <c r="M106" s="48">
        <f t="shared" si="15"/>
      </c>
      <c r="N106" s="48"/>
      <c r="O106" s="138"/>
      <c r="P106" s="138"/>
      <c r="Q106" s="126"/>
      <c r="R106" s="142"/>
      <c r="S106" s="46"/>
      <c r="T106" s="143"/>
      <c r="U106" s="138"/>
      <c r="V106" s="137"/>
    </row>
    <row r="107" spans="1:22" ht="16.5" thickBot="1">
      <c r="A107" s="111">
        <f t="shared" si="16"/>
      </c>
      <c r="B107" s="7"/>
      <c r="C107" s="4"/>
      <c r="D107" s="3"/>
      <c r="E107" s="32">
        <f>IF(B107&lt;&gt;"",H8/25,"")</f>
      </c>
      <c r="F107" s="37">
        <f t="shared" si="10"/>
      </c>
      <c r="G107" s="2"/>
      <c r="H107" s="39">
        <f t="shared" si="11"/>
      </c>
      <c r="I107" s="174">
        <f t="shared" si="12"/>
      </c>
      <c r="J107" s="150">
        <f t="shared" si="13"/>
        <v>0</v>
      </c>
      <c r="K107" s="33">
        <f t="shared" si="14"/>
      </c>
      <c r="L107" s="112">
        <f t="shared" si="9"/>
      </c>
      <c r="M107" s="48">
        <f t="shared" si="15"/>
      </c>
      <c r="N107" s="48"/>
      <c r="O107" s="138"/>
      <c r="P107" s="138"/>
      <c r="Q107" s="126"/>
      <c r="R107" s="142"/>
      <c r="S107" s="46"/>
      <c r="T107" s="143"/>
      <c r="U107" s="138"/>
      <c r="V107" s="137"/>
    </row>
    <row r="108" spans="1:22" ht="16.5" thickBot="1">
      <c r="A108" s="111">
        <f t="shared" si="16"/>
      </c>
      <c r="B108" s="7"/>
      <c r="C108" s="4"/>
      <c r="D108" s="3"/>
      <c r="E108" s="32">
        <f>IF(B108&lt;&gt;"",H8/25,"")</f>
      </c>
      <c r="F108" s="37">
        <f t="shared" si="10"/>
      </c>
      <c r="G108" s="2"/>
      <c r="H108" s="39">
        <f t="shared" si="11"/>
      </c>
      <c r="I108" s="174">
        <f t="shared" si="12"/>
      </c>
      <c r="J108" s="150">
        <f t="shared" si="13"/>
        <v>0</v>
      </c>
      <c r="K108" s="33">
        <f t="shared" si="14"/>
      </c>
      <c r="L108" s="112">
        <f t="shared" si="9"/>
      </c>
      <c r="M108" s="48">
        <f t="shared" si="15"/>
      </c>
      <c r="N108" s="48"/>
      <c r="O108" s="138"/>
      <c r="P108" s="138"/>
      <c r="Q108" s="126"/>
      <c r="R108" s="142"/>
      <c r="S108" s="46"/>
      <c r="T108" s="143"/>
      <c r="U108" s="138"/>
      <c r="V108" s="137"/>
    </row>
    <row r="109" spans="1:22" ht="16.5" thickBot="1">
      <c r="A109" s="111">
        <f t="shared" si="16"/>
      </c>
      <c r="B109" s="7"/>
      <c r="C109" s="4"/>
      <c r="D109" s="3"/>
      <c r="E109" s="32">
        <f>IF(B109&lt;&gt;"",H8/25,"")</f>
      </c>
      <c r="F109" s="37">
        <f t="shared" si="10"/>
      </c>
      <c r="G109" s="2"/>
      <c r="H109" s="39">
        <f t="shared" si="11"/>
      </c>
      <c r="I109" s="174">
        <f t="shared" si="12"/>
      </c>
      <c r="J109" s="150">
        <f t="shared" si="13"/>
        <v>0</v>
      </c>
      <c r="K109" s="33">
        <f t="shared" si="14"/>
      </c>
      <c r="L109" s="112">
        <f t="shared" si="9"/>
      </c>
      <c r="M109" s="48">
        <f t="shared" si="15"/>
      </c>
      <c r="N109" s="48"/>
      <c r="O109" s="138"/>
      <c r="P109" s="138"/>
      <c r="Q109" s="126"/>
      <c r="R109" s="142"/>
      <c r="S109" s="46"/>
      <c r="T109" s="143"/>
      <c r="U109" s="138"/>
      <c r="V109" s="137"/>
    </row>
    <row r="110" spans="1:22" ht="16.5" thickBot="1">
      <c r="A110" s="111">
        <f t="shared" si="16"/>
      </c>
      <c r="B110" s="7"/>
      <c r="C110" s="4"/>
      <c r="D110" s="3"/>
      <c r="E110" s="32">
        <f>IF(B110&lt;&gt;"",H8/25,"")</f>
      </c>
      <c r="F110" s="37">
        <f t="shared" si="10"/>
      </c>
      <c r="G110" s="2"/>
      <c r="H110" s="39">
        <f t="shared" si="11"/>
      </c>
      <c r="I110" s="174">
        <f t="shared" si="12"/>
      </c>
      <c r="J110" s="150">
        <f t="shared" si="13"/>
        <v>0</v>
      </c>
      <c r="K110" s="33">
        <f t="shared" si="14"/>
      </c>
      <c r="L110" s="112">
        <f t="shared" si="9"/>
      </c>
      <c r="M110" s="48">
        <f t="shared" si="15"/>
      </c>
      <c r="N110" s="48"/>
      <c r="O110" s="138"/>
      <c r="P110" s="138"/>
      <c r="Q110" s="126"/>
      <c r="R110" s="142"/>
      <c r="S110" s="46"/>
      <c r="T110" s="143"/>
      <c r="U110" s="138"/>
      <c r="V110" s="137"/>
    </row>
    <row r="111" spans="1:22" ht="16.5" thickBot="1">
      <c r="A111" s="111">
        <f t="shared" si="16"/>
      </c>
      <c r="B111" s="7"/>
      <c r="C111" s="4"/>
      <c r="D111" s="3"/>
      <c r="E111" s="32">
        <f>IF(B111&lt;&gt;"",H8/25,"")</f>
      </c>
      <c r="F111" s="37">
        <f t="shared" si="10"/>
      </c>
      <c r="G111" s="2"/>
      <c r="H111" s="39">
        <f t="shared" si="11"/>
      </c>
      <c r="I111" s="174">
        <f t="shared" si="12"/>
      </c>
      <c r="J111" s="150">
        <f t="shared" si="13"/>
        <v>0</v>
      </c>
      <c r="K111" s="33">
        <f t="shared" si="14"/>
      </c>
      <c r="L111" s="112">
        <f t="shared" si="9"/>
      </c>
      <c r="M111" s="48">
        <f t="shared" si="15"/>
      </c>
      <c r="N111" s="48"/>
      <c r="O111" s="138"/>
      <c r="P111" s="138"/>
      <c r="Q111" s="126"/>
      <c r="R111" s="142"/>
      <c r="S111" s="46"/>
      <c r="T111" s="143"/>
      <c r="U111" s="138"/>
      <c r="V111" s="137"/>
    </row>
    <row r="112" spans="1:22" ht="16.5" thickBot="1">
      <c r="A112" s="111">
        <f t="shared" si="16"/>
      </c>
      <c r="B112" s="7"/>
      <c r="C112" s="4"/>
      <c r="D112" s="3"/>
      <c r="E112" s="32">
        <f>IF(B112&lt;&gt;"",H8/25,"")</f>
      </c>
      <c r="F112" s="37">
        <f t="shared" si="10"/>
      </c>
      <c r="G112" s="2"/>
      <c r="H112" s="39">
        <f t="shared" si="11"/>
      </c>
      <c r="I112" s="174">
        <f t="shared" si="12"/>
      </c>
      <c r="J112" s="150">
        <f t="shared" si="13"/>
        <v>0</v>
      </c>
      <c r="K112" s="33">
        <f t="shared" si="14"/>
      </c>
      <c r="L112" s="112">
        <f t="shared" si="9"/>
      </c>
      <c r="M112" s="48">
        <f t="shared" si="15"/>
      </c>
      <c r="N112" s="48"/>
      <c r="O112" s="138"/>
      <c r="P112" s="138"/>
      <c r="Q112" s="126"/>
      <c r="R112" s="142"/>
      <c r="S112" s="46"/>
      <c r="T112" s="143"/>
      <c r="U112" s="138"/>
      <c r="V112" s="137"/>
    </row>
    <row r="113" spans="1:22" ht="16.5" thickBot="1">
      <c r="A113" s="111">
        <f t="shared" si="16"/>
      </c>
      <c r="B113" s="7"/>
      <c r="C113" s="4"/>
      <c r="D113" s="3"/>
      <c r="E113" s="32">
        <f>IF(B113&lt;&gt;"",H8/25,"")</f>
      </c>
      <c r="F113" s="37">
        <f t="shared" si="10"/>
      </c>
      <c r="G113" s="2"/>
      <c r="H113" s="39">
        <f t="shared" si="11"/>
      </c>
      <c r="I113" s="174">
        <f t="shared" si="12"/>
      </c>
      <c r="J113" s="150">
        <f t="shared" si="13"/>
        <v>0</v>
      </c>
      <c r="K113" s="33">
        <f t="shared" si="14"/>
      </c>
      <c r="L113" s="112">
        <f t="shared" si="9"/>
      </c>
      <c r="M113" s="48">
        <f t="shared" si="15"/>
      </c>
      <c r="N113" s="48"/>
      <c r="O113" s="138"/>
      <c r="P113" s="138"/>
      <c r="Q113" s="126"/>
      <c r="R113" s="142"/>
      <c r="S113" s="46"/>
      <c r="T113" s="143"/>
      <c r="U113" s="138"/>
      <c r="V113" s="137"/>
    </row>
    <row r="114" spans="1:22" ht="16.5" thickBot="1">
      <c r="A114" s="111">
        <f t="shared" si="16"/>
      </c>
      <c r="B114" s="7"/>
      <c r="C114" s="4"/>
      <c r="D114" s="3"/>
      <c r="E114" s="32">
        <f>IF(B114&lt;&gt;"",H8/25,"")</f>
      </c>
      <c r="F114" s="37">
        <f t="shared" si="10"/>
      </c>
      <c r="G114" s="2"/>
      <c r="H114" s="39">
        <f t="shared" si="11"/>
      </c>
      <c r="I114" s="174">
        <f t="shared" si="12"/>
      </c>
      <c r="J114" s="150">
        <f t="shared" si="13"/>
        <v>0</v>
      </c>
      <c r="K114" s="33">
        <f t="shared" si="14"/>
      </c>
      <c r="L114" s="112">
        <f t="shared" si="9"/>
      </c>
      <c r="M114" s="48">
        <f t="shared" si="15"/>
      </c>
      <c r="N114" s="48"/>
      <c r="O114" s="138"/>
      <c r="P114" s="138"/>
      <c r="Q114" s="126"/>
      <c r="R114" s="142"/>
      <c r="S114" s="46"/>
      <c r="T114" s="143"/>
      <c r="U114" s="138"/>
      <c r="V114" s="137"/>
    </row>
    <row r="115" spans="1:22" ht="16.5" thickBot="1">
      <c r="A115" s="111">
        <f t="shared" si="16"/>
      </c>
      <c r="B115" s="7"/>
      <c r="C115" s="4"/>
      <c r="D115" s="3"/>
      <c r="E115" s="32">
        <f>IF(B115&lt;&gt;"",H8/25,"")</f>
      </c>
      <c r="F115" s="37">
        <f t="shared" si="10"/>
      </c>
      <c r="G115" s="2"/>
      <c r="H115" s="39">
        <f t="shared" si="11"/>
      </c>
      <c r="I115" s="174">
        <f t="shared" si="12"/>
      </c>
      <c r="J115" s="150">
        <f t="shared" si="13"/>
        <v>0</v>
      </c>
      <c r="K115" s="33">
        <f t="shared" si="14"/>
      </c>
      <c r="L115" s="112">
        <f t="shared" si="9"/>
      </c>
      <c r="M115" s="48">
        <f t="shared" si="15"/>
      </c>
      <c r="N115" s="48"/>
      <c r="O115" s="138"/>
      <c r="P115" s="138"/>
      <c r="Q115" s="126"/>
      <c r="R115" s="142"/>
      <c r="S115" s="46"/>
      <c r="T115" s="143"/>
      <c r="U115" s="138"/>
      <c r="V115" s="137"/>
    </row>
    <row r="116" spans="1:22" ht="16.5" thickBot="1">
      <c r="A116" s="111">
        <f t="shared" si="16"/>
      </c>
      <c r="B116" s="7"/>
      <c r="C116" s="4"/>
      <c r="D116" s="3"/>
      <c r="E116" s="32">
        <f>IF(B116&lt;&gt;"",H8/25,"")</f>
      </c>
      <c r="F116" s="37">
        <f t="shared" si="10"/>
      </c>
      <c r="G116" s="2"/>
      <c r="H116" s="39">
        <f t="shared" si="11"/>
      </c>
      <c r="I116" s="174">
        <f t="shared" si="12"/>
      </c>
      <c r="J116" s="150">
        <f t="shared" si="13"/>
        <v>0</v>
      </c>
      <c r="K116" s="33">
        <f t="shared" si="14"/>
      </c>
      <c r="L116" s="112">
        <f t="shared" si="9"/>
      </c>
      <c r="M116" s="48">
        <f t="shared" si="15"/>
      </c>
      <c r="N116" s="48"/>
      <c r="O116" s="138"/>
      <c r="P116" s="138"/>
      <c r="Q116" s="126"/>
      <c r="R116" s="142"/>
      <c r="S116" s="46"/>
      <c r="T116" s="143"/>
      <c r="U116" s="138"/>
      <c r="V116" s="137"/>
    </row>
    <row r="117" spans="1:22" ht="16.5" thickBot="1">
      <c r="A117" s="111">
        <f t="shared" si="16"/>
      </c>
      <c r="B117" s="7"/>
      <c r="C117" s="4"/>
      <c r="D117" s="3"/>
      <c r="E117" s="32">
        <f>IF(B117&lt;&gt;"",H8/25,"")</f>
      </c>
      <c r="F117" s="37">
        <f t="shared" si="10"/>
      </c>
      <c r="G117" s="2"/>
      <c r="H117" s="39">
        <f t="shared" si="11"/>
      </c>
      <c r="I117" s="174">
        <f t="shared" si="12"/>
      </c>
      <c r="J117" s="150">
        <f t="shared" si="13"/>
        <v>0</v>
      </c>
      <c r="K117" s="33">
        <f t="shared" si="14"/>
      </c>
      <c r="L117" s="112">
        <f t="shared" si="9"/>
      </c>
      <c r="M117" s="48">
        <f t="shared" si="15"/>
      </c>
      <c r="N117" s="48"/>
      <c r="O117" s="138"/>
      <c r="P117" s="138"/>
      <c r="Q117" s="126"/>
      <c r="R117" s="142"/>
      <c r="S117" s="46"/>
      <c r="T117" s="143"/>
      <c r="U117" s="138"/>
      <c r="V117" s="137"/>
    </row>
    <row r="118" spans="1:22" ht="16.5" thickBot="1">
      <c r="A118" s="111">
        <f t="shared" si="16"/>
      </c>
      <c r="B118" s="7"/>
      <c r="C118" s="4"/>
      <c r="D118" s="3"/>
      <c r="E118" s="32">
        <f>IF(B118&lt;&gt;"",H8/25,"")</f>
      </c>
      <c r="F118" s="37">
        <f t="shared" si="10"/>
      </c>
      <c r="G118" s="2"/>
      <c r="H118" s="39">
        <f t="shared" si="11"/>
      </c>
      <c r="I118" s="174">
        <f t="shared" si="12"/>
      </c>
      <c r="J118" s="150">
        <f t="shared" si="13"/>
        <v>0</v>
      </c>
      <c r="K118" s="33">
        <f t="shared" si="14"/>
      </c>
      <c r="L118" s="112">
        <f t="shared" si="9"/>
      </c>
      <c r="M118" s="48">
        <f t="shared" si="15"/>
      </c>
      <c r="N118" s="48"/>
      <c r="O118" s="138"/>
      <c r="P118" s="138"/>
      <c r="Q118" s="126"/>
      <c r="R118" s="142"/>
      <c r="S118" s="46"/>
      <c r="T118" s="143"/>
      <c r="U118" s="138"/>
      <c r="V118" s="137"/>
    </row>
    <row r="119" spans="1:22" ht="16.5" thickBot="1">
      <c r="A119" s="111">
        <f t="shared" si="16"/>
      </c>
      <c r="B119" s="7"/>
      <c r="C119" s="4"/>
      <c r="D119" s="3"/>
      <c r="E119" s="32">
        <f>IF(B119&lt;&gt;"",H8/25,"")</f>
      </c>
      <c r="F119" s="37">
        <f t="shared" si="10"/>
      </c>
      <c r="G119" s="2"/>
      <c r="H119" s="39">
        <f t="shared" si="11"/>
      </c>
      <c r="I119" s="174">
        <f t="shared" si="12"/>
      </c>
      <c r="J119" s="150">
        <f t="shared" si="13"/>
        <v>0</v>
      </c>
      <c r="K119" s="33">
        <f t="shared" si="14"/>
      </c>
      <c r="L119" s="112">
        <f t="shared" si="9"/>
      </c>
      <c r="M119" s="48">
        <f t="shared" si="15"/>
      </c>
      <c r="N119" s="48"/>
      <c r="O119" s="138"/>
      <c r="P119" s="138"/>
      <c r="Q119" s="126"/>
      <c r="R119" s="142"/>
      <c r="S119" s="46"/>
      <c r="T119" s="143"/>
      <c r="U119" s="138"/>
      <c r="V119" s="137"/>
    </row>
    <row r="120" spans="1:22" ht="16.5" thickBot="1">
      <c r="A120" s="111">
        <f t="shared" si="16"/>
      </c>
      <c r="B120" s="7"/>
      <c r="C120" s="4"/>
      <c r="D120" s="3"/>
      <c r="E120" s="32">
        <f>IF(B120&lt;&gt;"",H8/25,"")</f>
      </c>
      <c r="F120" s="37">
        <f t="shared" si="10"/>
      </c>
      <c r="G120" s="2"/>
      <c r="H120" s="39">
        <f t="shared" si="11"/>
      </c>
      <c r="I120" s="174">
        <f t="shared" si="12"/>
      </c>
      <c r="J120" s="150">
        <f t="shared" si="13"/>
        <v>0</v>
      </c>
      <c r="K120" s="33">
        <f t="shared" si="14"/>
      </c>
      <c r="L120" s="112">
        <f t="shared" si="9"/>
      </c>
      <c r="M120" s="48">
        <f t="shared" si="15"/>
      </c>
      <c r="N120" s="48"/>
      <c r="O120" s="138"/>
      <c r="P120" s="138"/>
      <c r="Q120" s="126"/>
      <c r="R120" s="142"/>
      <c r="S120" s="46"/>
      <c r="T120" s="143"/>
      <c r="U120" s="138"/>
      <c r="V120" s="137"/>
    </row>
    <row r="121" spans="1:22" ht="16.5" thickBot="1">
      <c r="A121" s="111">
        <f t="shared" si="16"/>
      </c>
      <c r="B121" s="7"/>
      <c r="C121" s="4"/>
      <c r="D121" s="3"/>
      <c r="E121" s="32">
        <f>IF(B121&lt;&gt;"",H8/25,"")</f>
      </c>
      <c r="F121" s="37">
        <f t="shared" si="10"/>
      </c>
      <c r="G121" s="2"/>
      <c r="H121" s="39">
        <f t="shared" si="11"/>
      </c>
      <c r="I121" s="174">
        <f t="shared" si="12"/>
      </c>
      <c r="J121" s="150">
        <f t="shared" si="13"/>
        <v>0</v>
      </c>
      <c r="K121" s="33">
        <f t="shared" si="14"/>
      </c>
      <c r="L121" s="112">
        <f t="shared" si="9"/>
      </c>
      <c r="M121" s="48">
        <f t="shared" si="15"/>
      </c>
      <c r="N121" s="48"/>
      <c r="O121" s="138"/>
      <c r="P121" s="138"/>
      <c r="Q121" s="126"/>
      <c r="R121" s="142"/>
      <c r="S121" s="46"/>
      <c r="T121" s="143"/>
      <c r="U121" s="138"/>
      <c r="V121" s="137"/>
    </row>
    <row r="122" spans="1:22" ht="16.5" thickBot="1">
      <c r="A122" s="111">
        <f t="shared" si="16"/>
      </c>
      <c r="B122" s="7"/>
      <c r="C122" s="4"/>
      <c r="D122" s="3"/>
      <c r="E122" s="32">
        <f>IF(B122&lt;&gt;"",H8/25,"")</f>
      </c>
      <c r="F122" s="37">
        <f t="shared" si="10"/>
      </c>
      <c r="G122" s="2"/>
      <c r="H122" s="39">
        <f>IF(AND(F121&lt;&gt;"",B122&lt;&gt;""),F122*G122,"")</f>
      </c>
      <c r="I122" s="174">
        <f t="shared" si="12"/>
      </c>
      <c r="J122" s="150">
        <f t="shared" si="13"/>
        <v>0</v>
      </c>
      <c r="K122" s="33">
        <f t="shared" si="14"/>
      </c>
      <c r="L122" s="112">
        <f t="shared" si="9"/>
      </c>
      <c r="M122" s="48">
        <f t="shared" si="15"/>
      </c>
      <c r="N122" s="48"/>
      <c r="O122" s="138"/>
      <c r="P122" s="138"/>
      <c r="Q122" s="126"/>
      <c r="R122" s="142"/>
      <c r="S122" s="46"/>
      <c r="T122" s="143"/>
      <c r="U122" s="138"/>
      <c r="V122" s="137"/>
    </row>
    <row r="123" spans="1:22" ht="16.5" thickBot="1">
      <c r="A123" s="111">
        <f t="shared" si="16"/>
      </c>
      <c r="B123" s="7"/>
      <c r="C123" s="4"/>
      <c r="D123" s="3"/>
      <c r="E123" s="32">
        <f>IF(B123&lt;&gt;"",H8/25,"")</f>
      </c>
      <c r="F123" s="37">
        <f t="shared" si="10"/>
      </c>
      <c r="G123" s="2"/>
      <c r="H123" s="39">
        <f>IF(AND(F122&lt;&gt;"",B123&lt;&gt;""),F123*G123,"")</f>
      </c>
      <c r="I123" s="174">
        <f t="shared" si="12"/>
      </c>
      <c r="J123" s="150">
        <f t="shared" si="13"/>
        <v>0</v>
      </c>
      <c r="K123" s="33">
        <f t="shared" si="14"/>
      </c>
      <c r="L123" s="112">
        <f t="shared" si="9"/>
      </c>
      <c r="M123" s="48">
        <f t="shared" si="15"/>
      </c>
      <c r="N123" s="48"/>
      <c r="O123" s="138"/>
      <c r="P123" s="138"/>
      <c r="Q123" s="126"/>
      <c r="R123" s="142"/>
      <c r="S123" s="46"/>
      <c r="T123" s="143"/>
      <c r="U123" s="138"/>
      <c r="V123" s="137"/>
    </row>
    <row r="124" spans="1:22" ht="16.5" thickBot="1">
      <c r="A124" s="111">
        <f t="shared" si="16"/>
      </c>
      <c r="B124" s="7"/>
      <c r="C124" s="4"/>
      <c r="D124" s="3"/>
      <c r="E124" s="32">
        <f>IF(B124&lt;&gt;"",H8/25,"")</f>
      </c>
      <c r="F124" s="37">
        <f t="shared" si="10"/>
      </c>
      <c r="G124" s="2"/>
      <c r="H124" s="39">
        <f>IF(AND(F123&lt;&gt;"",B124&lt;&gt;""),F124*G124,"")</f>
      </c>
      <c r="I124" s="174">
        <f t="shared" si="12"/>
      </c>
      <c r="J124" s="150">
        <f t="shared" si="13"/>
        <v>0</v>
      </c>
      <c r="K124" s="33">
        <f t="shared" si="14"/>
      </c>
      <c r="L124" s="112">
        <f t="shared" si="9"/>
      </c>
      <c r="M124" s="48">
        <f t="shared" si="15"/>
      </c>
      <c r="N124" s="48"/>
      <c r="O124" s="138"/>
      <c r="P124" s="138"/>
      <c r="Q124" s="126"/>
      <c r="R124" s="142"/>
      <c r="S124" s="46"/>
      <c r="T124" s="143"/>
      <c r="U124" s="138"/>
      <c r="V124" s="137"/>
    </row>
    <row r="125" spans="1:22" ht="16.5" thickBot="1">
      <c r="A125" s="113">
        <f t="shared" si="16"/>
      </c>
      <c r="B125" s="9"/>
      <c r="C125" s="114"/>
      <c r="D125" s="115"/>
      <c r="E125" s="116">
        <f>IF(B125&lt;&gt;"",H8/25,"")</f>
      </c>
      <c r="F125" s="117">
        <f t="shared" si="10"/>
      </c>
      <c r="G125" s="118"/>
      <c r="H125" s="119">
        <f>IF(AND(F124&lt;&gt;"",B125&lt;&gt;""),F125*G125,"")</f>
      </c>
      <c r="I125" s="174">
        <f t="shared" si="12"/>
      </c>
      <c r="J125" s="172">
        <f t="shared" si="13"/>
        <v>0</v>
      </c>
      <c r="K125" s="33">
        <f t="shared" si="14"/>
      </c>
      <c r="L125" s="120">
        <f t="shared" si="9"/>
      </c>
      <c r="M125" s="48">
        <f t="shared" si="15"/>
      </c>
      <c r="N125" s="48"/>
      <c r="O125" s="138"/>
      <c r="P125" s="138"/>
      <c r="Q125" s="126"/>
      <c r="R125" s="142"/>
      <c r="S125" s="46"/>
      <c r="T125" s="143"/>
      <c r="U125" s="138"/>
      <c r="V125" s="137"/>
    </row>
    <row r="126" spans="1:22" s="1" customFormat="1" ht="15">
      <c r="A126" s="127">
        <f>DCOUNT(A2:A125,"",A2:A125)</f>
        <v>2</v>
      </c>
      <c r="B126" s="34"/>
      <c r="C126" s="122"/>
      <c r="D126" s="123">
        <f>SUM(D26:D125)</f>
        <v>0.85</v>
      </c>
      <c r="E126" s="124"/>
      <c r="F126" s="125">
        <f>SUM(F26:F125)</f>
        <v>0.272</v>
      </c>
      <c r="G126" s="131"/>
      <c r="H126" s="171">
        <f>SUM(H26:H125)</f>
        <v>1194.3519999999999</v>
      </c>
      <c r="I126" s="175">
        <f>SUM(I26:I125)</f>
        <v>0</v>
      </c>
      <c r="J126" s="170">
        <f t="shared" si="13"/>
        <v>0</v>
      </c>
      <c r="K126" s="108">
        <f>SUM(K26:K125)</f>
        <v>1194.3519999999999</v>
      </c>
      <c r="L126" s="43"/>
      <c r="M126" s="48">
        <f>SUM(M26:M125)</f>
        <v>0</v>
      </c>
      <c r="N126" s="48"/>
      <c r="O126" s="138"/>
      <c r="P126" s="138"/>
      <c r="Q126" s="126"/>
      <c r="R126" s="144"/>
      <c r="S126" s="126"/>
      <c r="T126" s="145"/>
      <c r="U126" s="138"/>
      <c r="V126" s="137"/>
    </row>
    <row r="127" spans="1:22" ht="15">
      <c r="A127" s="35" t="b">
        <f>B132=SUM(A26:A125)+0</f>
        <v>0</v>
      </c>
      <c r="B127" s="34"/>
      <c r="C127" s="121"/>
      <c r="D127" s="121"/>
      <c r="E127" s="121"/>
      <c r="F127" s="121"/>
      <c r="G127" s="36"/>
      <c r="H127" s="36"/>
      <c r="K127" s="13"/>
      <c r="L127" s="13"/>
      <c r="M127" s="136"/>
      <c r="N127" s="48"/>
      <c r="O127" s="138"/>
      <c r="P127" s="138"/>
      <c r="Q127" s="46"/>
      <c r="R127" s="146"/>
      <c r="S127" s="147"/>
      <c r="T127" s="49"/>
      <c r="U127" s="138"/>
      <c r="V127" s="137"/>
    </row>
    <row r="128" spans="1:22" ht="15">
      <c r="A128" s="13"/>
      <c r="B128" s="34"/>
      <c r="C128" s="13"/>
      <c r="D128" s="13"/>
      <c r="E128" s="13"/>
      <c r="F128" s="13"/>
      <c r="G128" s="13"/>
      <c r="H128" s="13"/>
      <c r="K128" s="13"/>
      <c r="L128" s="13"/>
      <c r="M128" s="136"/>
      <c r="N128" s="48"/>
      <c r="O128" s="49"/>
      <c r="P128" s="49"/>
      <c r="Q128" s="146"/>
      <c r="R128" s="49"/>
      <c r="S128" s="146"/>
      <c r="T128" s="49"/>
      <c r="U128" s="138"/>
      <c r="V128" s="137"/>
    </row>
    <row r="129" spans="1:22" ht="15">
      <c r="A129" s="13"/>
      <c r="B129" s="34"/>
      <c r="C129" s="13"/>
      <c r="D129" s="13"/>
      <c r="E129" s="13"/>
      <c r="F129" s="13"/>
      <c r="G129" s="13"/>
      <c r="H129" s="13"/>
      <c r="K129" s="13"/>
      <c r="L129" s="13"/>
      <c r="M129" s="136"/>
      <c r="N129" s="48"/>
      <c r="O129" s="49"/>
      <c r="P129" s="49"/>
      <c r="Q129" s="49"/>
      <c r="R129" s="49"/>
      <c r="S129" s="49"/>
      <c r="T129" s="49"/>
      <c r="U129" s="138"/>
      <c r="V129" s="137"/>
    </row>
    <row r="130" spans="1:22" ht="15">
      <c r="A130" s="13"/>
      <c r="B130" s="34"/>
      <c r="C130" s="13"/>
      <c r="D130" s="13"/>
      <c r="E130" s="13"/>
      <c r="F130" s="13"/>
      <c r="G130" s="13"/>
      <c r="H130" s="13"/>
      <c r="M130" s="136"/>
      <c r="N130" s="136"/>
      <c r="O130" s="49"/>
      <c r="P130" s="49"/>
      <c r="Q130" s="49"/>
      <c r="R130" s="49"/>
      <c r="S130" s="49"/>
      <c r="T130" s="49"/>
      <c r="U130" s="138"/>
      <c r="V130" s="137"/>
    </row>
    <row r="131" spans="1:22" ht="15">
      <c r="A131" s="13"/>
      <c r="B131" s="34"/>
      <c r="C131" s="13"/>
      <c r="D131" s="13"/>
      <c r="E131" s="13"/>
      <c r="F131" s="13"/>
      <c r="G131" s="13"/>
      <c r="H131" s="13"/>
      <c r="I131" s="13"/>
      <c r="M131" s="136"/>
      <c r="N131" s="136"/>
      <c r="O131" s="49"/>
      <c r="P131" s="49"/>
      <c r="Q131" s="49"/>
      <c r="R131" s="49"/>
      <c r="S131" s="49"/>
      <c r="T131" s="49"/>
      <c r="U131" s="138"/>
      <c r="V131" s="137"/>
    </row>
    <row r="132" spans="1:22" ht="15">
      <c r="A132" s="13"/>
      <c r="B132" s="34"/>
      <c r="C132" s="13"/>
      <c r="D132" s="13"/>
      <c r="E132" s="13"/>
      <c r="F132" s="13"/>
      <c r="G132" s="13"/>
      <c r="H132" s="13"/>
      <c r="I132" s="13"/>
      <c r="L132" s="13"/>
      <c r="M132" s="136"/>
      <c r="N132" s="136"/>
      <c r="O132" s="49"/>
      <c r="P132" s="49"/>
      <c r="Q132" s="49"/>
      <c r="R132" s="49"/>
      <c r="S132" s="49"/>
      <c r="T132" s="138"/>
      <c r="U132" s="138"/>
      <c r="V132" s="137"/>
    </row>
    <row r="133" spans="1:22" ht="15">
      <c r="A133" s="13"/>
      <c r="B133" s="34"/>
      <c r="C133" s="13"/>
      <c r="D133" s="13"/>
      <c r="E133" s="13"/>
      <c r="F133" s="13"/>
      <c r="G133" s="13"/>
      <c r="H133" s="13"/>
      <c r="I133" s="13"/>
      <c r="J133" s="13"/>
      <c r="K133" s="162"/>
      <c r="L133" s="13"/>
      <c r="M133" s="136"/>
      <c r="N133" s="136"/>
      <c r="O133" s="49"/>
      <c r="P133" s="49"/>
      <c r="Q133" s="49"/>
      <c r="R133" s="49"/>
      <c r="S133" s="138"/>
      <c r="T133" s="138"/>
      <c r="U133" s="138"/>
      <c r="V133" s="137"/>
    </row>
    <row r="134" spans="2:22" ht="15">
      <c r="B134" s="8"/>
      <c r="M134" s="48"/>
      <c r="N134" s="48"/>
      <c r="O134" s="138"/>
      <c r="P134" s="138"/>
      <c r="Q134" s="138"/>
      <c r="R134" s="138"/>
      <c r="S134" s="138"/>
      <c r="T134" s="138"/>
      <c r="U134" s="138"/>
      <c r="V134" s="137"/>
    </row>
    <row r="135" spans="13:22" ht="15">
      <c r="M135" s="48"/>
      <c r="N135" s="48"/>
      <c r="O135" s="138"/>
      <c r="P135" s="138"/>
      <c r="Q135" s="138"/>
      <c r="R135" s="138"/>
      <c r="S135" s="138"/>
      <c r="T135" s="138"/>
      <c r="U135" s="138"/>
      <c r="V135" s="137"/>
    </row>
    <row r="136" spans="13:22" ht="15">
      <c r="M136" s="48"/>
      <c r="N136" s="48"/>
      <c r="O136" s="138"/>
      <c r="P136" s="138"/>
      <c r="Q136" s="138"/>
      <c r="R136" s="138"/>
      <c r="S136" s="138"/>
      <c r="T136" s="138"/>
      <c r="U136" s="138"/>
      <c r="V136" s="137"/>
    </row>
    <row r="137" spans="13:22" ht="15">
      <c r="M137" s="48"/>
      <c r="N137" s="48"/>
      <c r="O137" s="138"/>
      <c r="P137" s="138"/>
      <c r="Q137" s="138"/>
      <c r="R137" s="138"/>
      <c r="S137" s="138"/>
      <c r="T137" s="138"/>
      <c r="U137" s="138"/>
      <c r="V137" s="137"/>
    </row>
    <row r="138" spans="13:22" ht="15">
      <c r="M138" s="48"/>
      <c r="N138" s="48"/>
      <c r="O138" s="48"/>
      <c r="P138" s="48"/>
      <c r="Q138" s="48"/>
      <c r="R138" s="48"/>
      <c r="S138" s="48"/>
      <c r="T138" s="48"/>
      <c r="U138" s="48"/>
      <c r="V138" s="137"/>
    </row>
    <row r="139" spans="13:22" ht="15">
      <c r="M139" s="48"/>
      <c r="N139" s="48"/>
      <c r="O139" s="48"/>
      <c r="P139" s="48"/>
      <c r="Q139" s="48"/>
      <c r="R139" s="48"/>
      <c r="S139" s="48"/>
      <c r="T139" s="48"/>
      <c r="U139" s="48"/>
      <c r="V139" s="137"/>
    </row>
    <row r="140" spans="13:22" ht="15">
      <c r="M140" s="48"/>
      <c r="N140" s="48"/>
      <c r="O140" s="48"/>
      <c r="P140" s="48"/>
      <c r="Q140" s="48"/>
      <c r="R140" s="48"/>
      <c r="S140" s="48"/>
      <c r="T140" s="48"/>
      <c r="U140" s="48"/>
      <c r="V140" s="137"/>
    </row>
    <row r="141" spans="13:22" ht="15">
      <c r="M141" s="48"/>
      <c r="N141" s="48"/>
      <c r="O141" s="48"/>
      <c r="P141" s="48"/>
      <c r="Q141" s="48"/>
      <c r="R141" s="48"/>
      <c r="S141" s="48"/>
      <c r="T141" s="48"/>
      <c r="U141" s="48"/>
      <c r="V141" s="137"/>
    </row>
    <row r="142" spans="13:22" ht="15">
      <c r="M142" s="48"/>
      <c r="N142" s="48"/>
      <c r="O142" s="48"/>
      <c r="P142" s="48"/>
      <c r="Q142" s="48"/>
      <c r="R142" s="48"/>
      <c r="S142" s="48"/>
      <c r="T142" s="48"/>
      <c r="U142" s="48"/>
      <c r="V142" s="137"/>
    </row>
    <row r="143" spans="13:22" ht="15">
      <c r="M143" s="48"/>
      <c r="N143" s="48"/>
      <c r="O143" s="48"/>
      <c r="P143" s="48"/>
      <c r="Q143" s="48"/>
      <c r="R143" s="48"/>
      <c r="S143" s="48"/>
      <c r="T143" s="48"/>
      <c r="U143" s="48"/>
      <c r="V143" s="137"/>
    </row>
    <row r="144" spans="13:21" ht="15"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3:21" ht="15"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3:21" ht="15"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3:21" ht="15"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3:21" ht="15"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3:21" ht="15"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3:21" ht="15"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3:21" ht="15"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3:21" ht="15"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3:21" ht="15"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3:21" ht="15"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3:21" ht="15"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3:21" ht="15"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3:21" ht="15"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3:21" ht="15"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3:21" ht="15"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3:21" ht="15"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3:21" ht="15"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3:21" ht="15"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3:21" ht="15"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3:21" ht="15"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3:21" ht="15"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3:21" ht="15"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3:21" ht="15"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3:21" ht="15"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3:21" ht="15"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3:21" ht="15"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3:21" ht="15"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3:21" ht="15"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3:21" ht="15"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3:21" ht="15"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3:21" ht="15"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3:21" ht="15"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3:21" ht="15"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3:21" ht="15"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3:21" ht="15"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3:21" ht="15"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3:21" ht="15"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3:21" ht="15"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3:21" ht="15"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3:21" ht="15"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3:21" ht="15"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3:21" ht="15"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3:21" ht="15"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3:21" ht="15"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3:21" ht="15"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3:21" ht="15"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3:21" ht="15"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3:21" ht="15"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3:21" ht="15"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3:21" ht="15"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3:21" ht="15"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3:21" ht="15"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3:21" ht="15"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3:21" ht="15"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3:21" ht="15"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3:21" ht="15"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3:21" ht="15"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3:21" ht="15"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3:21" ht="15"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3:21" ht="15"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3:21" ht="15"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3:21" ht="15"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3:21" ht="15"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3:21" ht="15"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3:21" ht="15"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3:21" ht="15"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3:21" ht="15"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3:21" ht="15"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3:21" ht="15"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3:21" ht="15"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3:21" ht="15"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3:21" ht="15"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3:21" ht="15"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3:21" ht="15"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3:21" ht="15">
      <c r="M219" s="47"/>
      <c r="N219" s="47"/>
      <c r="O219" s="47"/>
      <c r="P219" s="47"/>
      <c r="Q219" s="47"/>
      <c r="R219" s="47"/>
      <c r="S219" s="47"/>
      <c r="T219" s="47"/>
      <c r="U219" s="47"/>
    </row>
  </sheetData>
  <sheetProtection/>
  <mergeCells count="20">
    <mergeCell ref="B6:J6"/>
    <mergeCell ref="B8:D8"/>
    <mergeCell ref="B7:E7"/>
    <mergeCell ref="B11:D11"/>
    <mergeCell ref="B9:D9"/>
    <mergeCell ref="J7:K7"/>
    <mergeCell ref="I8:I13"/>
    <mergeCell ref="B12:D12"/>
    <mergeCell ref="B13:D13"/>
    <mergeCell ref="B10:D10"/>
    <mergeCell ref="A5:K5"/>
    <mergeCell ref="B2:K2"/>
    <mergeCell ref="B3:K3"/>
    <mergeCell ref="B4:K4"/>
    <mergeCell ref="H21:J21"/>
    <mergeCell ref="F19:J19"/>
    <mergeCell ref="B14:D14"/>
    <mergeCell ref="B15:D15"/>
    <mergeCell ref="B16:E16"/>
    <mergeCell ref="H20:K20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55" r:id="rId1"/>
  <rowBreaks count="1" manualBreakCount="1">
    <brk id="63" max="13" man="1"/>
  </rowBreaks>
  <colBreaks count="1" manualBreakCount="1">
    <brk id="14" max="65535" man="1"/>
  </colBreaks>
  <ignoredErrors>
    <ignoredError sqref="H11" formula="1"/>
    <ignoredError sqref="H8:H10 H12" evalError="1"/>
    <ignoredError sqref="I26:I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Конюков А.П</dc:creator>
  <cp:keywords/>
  <dc:description/>
  <cp:lastModifiedBy>-</cp:lastModifiedBy>
  <cp:lastPrinted>2008-01-17T06:08:16Z</cp:lastPrinted>
  <dcterms:created xsi:type="dcterms:W3CDTF">2007-10-08T12:53:39Z</dcterms:created>
  <dcterms:modified xsi:type="dcterms:W3CDTF">2008-01-25T10:58:25Z</dcterms:modified>
  <cp:category/>
  <cp:version/>
  <cp:contentType/>
  <cp:contentStatus/>
</cp:coreProperties>
</file>